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nasonic\Desktop\new suescore\"/>
    </mc:Choice>
  </mc:AlternateContent>
  <bookViews>
    <workbookView xWindow="0" yWindow="0" windowWidth="15600" windowHeight="7995" tabRatio="879" activeTab="1"/>
  </bookViews>
  <sheets>
    <sheet name="input" sheetId="2" r:id="rId1"/>
    <sheet name="namelist" sheetId="4" r:id="rId2"/>
    <sheet name="①offscore氏名" sheetId="1" r:id="rId3"/>
    <sheet name="②offscore記録" sheetId="7" r:id="rId4"/>
    <sheet name="③offscore全面印刷" sheetId="8" r:id="rId5"/>
    <sheet name="④runningスコア" sheetId="3" r:id="rId6"/>
    <sheet name="選手情報一覧" sheetId="5" r:id="rId7"/>
    <sheet name="チーム情報一覧" sheetId="6" r:id="rId8"/>
  </sheets>
  <definedNames>
    <definedName name="_xlnm._FilterDatabase" localSheetId="6" hidden="1">選手情報一覧!$A$6:$R$680</definedName>
    <definedName name="_xlnm.Print_Area" localSheetId="5">④runningスコア!$A$1:$AE$63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7" l="1"/>
  <c r="J17" i="7"/>
  <c r="B30" i="2" l="1"/>
  <c r="K18" i="7" l="1"/>
  <c r="I18" i="7"/>
  <c r="G18" i="7"/>
  <c r="C3" i="2" l="1"/>
  <c r="CR10" i="2" l="1"/>
  <c r="CS10" i="2"/>
  <c r="CR11" i="2"/>
  <c r="CS11" i="2"/>
  <c r="CR12" i="2"/>
  <c r="CS12" i="2"/>
  <c r="CR13" i="2"/>
  <c r="CS13" i="2"/>
  <c r="CR14" i="2"/>
  <c r="CS14" i="2"/>
  <c r="CR15" i="2"/>
  <c r="CS15" i="2"/>
  <c r="CR16" i="2"/>
  <c r="CS16" i="2"/>
  <c r="CR17" i="2"/>
  <c r="CS17" i="2"/>
  <c r="CR18" i="2"/>
  <c r="CS18" i="2"/>
  <c r="CR19" i="2"/>
  <c r="CS19" i="2"/>
  <c r="CR20" i="2"/>
  <c r="CS20" i="2"/>
  <c r="CR21" i="2"/>
  <c r="CS21" i="2"/>
  <c r="CR22" i="2"/>
  <c r="CS22" i="2"/>
  <c r="CR23" i="2"/>
  <c r="CS23" i="2"/>
  <c r="CR24" i="2"/>
  <c r="CS24" i="2"/>
  <c r="CR25" i="2"/>
  <c r="CS25" i="2"/>
  <c r="CR26" i="2"/>
  <c r="CS26" i="2"/>
  <c r="CR27" i="2"/>
  <c r="CS27" i="2"/>
  <c r="CR28" i="2"/>
  <c r="CS28" i="2"/>
  <c r="CR29" i="2"/>
  <c r="CS29" i="2"/>
  <c r="CR30" i="2"/>
  <c r="CS30" i="2"/>
  <c r="CR31" i="2"/>
  <c r="CS31" i="2"/>
  <c r="CR32" i="2"/>
  <c r="CS32" i="2"/>
  <c r="CR33" i="2"/>
  <c r="CS33" i="2"/>
  <c r="CR34" i="2"/>
  <c r="CS34" i="2"/>
  <c r="CR35" i="2"/>
  <c r="CS35" i="2"/>
  <c r="CR36" i="2"/>
  <c r="CS36" i="2"/>
  <c r="CR37" i="2"/>
  <c r="CS37" i="2"/>
  <c r="CR38" i="2"/>
  <c r="CS38" i="2"/>
  <c r="CR39" i="2"/>
  <c r="CS39" i="2"/>
  <c r="CR40" i="2"/>
  <c r="CS40" i="2"/>
  <c r="CR41" i="2"/>
  <c r="CS41" i="2"/>
  <c r="CR42" i="2"/>
  <c r="CS42" i="2"/>
  <c r="CR43" i="2"/>
  <c r="CS43" i="2"/>
  <c r="CR44" i="2"/>
  <c r="CS44" i="2"/>
  <c r="CR45" i="2"/>
  <c r="CS45" i="2"/>
  <c r="CR46" i="2"/>
  <c r="CS46" i="2"/>
  <c r="CR47" i="2"/>
  <c r="CS47" i="2"/>
  <c r="CR48" i="2"/>
  <c r="CS48" i="2"/>
  <c r="CR49" i="2"/>
  <c r="CS49" i="2"/>
  <c r="CR50" i="2"/>
  <c r="CS50" i="2"/>
  <c r="CR51" i="2"/>
  <c r="CS51" i="2"/>
  <c r="CR52" i="2"/>
  <c r="CS52" i="2"/>
  <c r="CR53" i="2"/>
  <c r="CS53" i="2"/>
  <c r="CR54" i="2"/>
  <c r="CS54" i="2"/>
  <c r="CR55" i="2"/>
  <c r="CS55" i="2"/>
  <c r="CR56" i="2"/>
  <c r="CS56" i="2"/>
  <c r="CR57" i="2"/>
  <c r="CS57" i="2"/>
  <c r="CR58" i="2"/>
  <c r="CS58" i="2"/>
  <c r="CR59" i="2"/>
  <c r="CS59" i="2"/>
  <c r="CR60" i="2"/>
  <c r="CS60" i="2"/>
  <c r="CR61" i="2"/>
  <c r="CS61" i="2"/>
  <c r="CR62" i="2"/>
  <c r="CS62" i="2"/>
  <c r="CR63" i="2"/>
  <c r="CS63" i="2"/>
  <c r="CR64" i="2"/>
  <c r="CS64" i="2"/>
  <c r="CR65" i="2"/>
  <c r="CS65" i="2"/>
  <c r="CR66" i="2"/>
  <c r="CS66" i="2"/>
  <c r="CR67" i="2"/>
  <c r="CS67" i="2"/>
  <c r="CR68" i="2"/>
  <c r="CS68" i="2"/>
  <c r="CR69" i="2"/>
  <c r="CS69" i="2"/>
  <c r="CR70" i="2"/>
  <c r="CS70" i="2"/>
  <c r="CR71" i="2"/>
  <c r="CS71" i="2"/>
  <c r="CR72" i="2"/>
  <c r="CS72" i="2"/>
  <c r="CR73" i="2"/>
  <c r="CS73" i="2"/>
  <c r="CR74" i="2"/>
  <c r="CS74" i="2"/>
  <c r="CR75" i="2"/>
  <c r="CS75" i="2"/>
  <c r="CR76" i="2"/>
  <c r="CS76" i="2"/>
  <c r="CR77" i="2"/>
  <c r="CS77" i="2"/>
  <c r="CR78" i="2"/>
  <c r="CS78" i="2"/>
  <c r="CR79" i="2"/>
  <c r="CS79" i="2"/>
  <c r="CR80" i="2"/>
  <c r="CS80" i="2"/>
  <c r="CR81" i="2"/>
  <c r="CS81" i="2"/>
  <c r="CR82" i="2"/>
  <c r="CS82" i="2"/>
  <c r="CR83" i="2"/>
  <c r="CS83" i="2"/>
  <c r="CR84" i="2"/>
  <c r="CS84" i="2"/>
  <c r="CR85" i="2"/>
  <c r="CS85" i="2"/>
  <c r="CR86" i="2"/>
  <c r="CS86" i="2"/>
  <c r="CR87" i="2"/>
  <c r="CS87" i="2"/>
  <c r="CR88" i="2"/>
  <c r="CS88" i="2"/>
  <c r="CR89" i="2"/>
  <c r="CS89" i="2"/>
  <c r="CR90" i="2"/>
  <c r="CS90" i="2"/>
  <c r="CR91" i="2"/>
  <c r="CS91" i="2"/>
  <c r="CR92" i="2"/>
  <c r="CS92" i="2"/>
  <c r="CR93" i="2"/>
  <c r="CS93" i="2"/>
  <c r="CR94" i="2"/>
  <c r="CS94" i="2"/>
  <c r="CR95" i="2"/>
  <c r="CS95" i="2"/>
  <c r="CR96" i="2"/>
  <c r="CS96" i="2"/>
  <c r="CR97" i="2"/>
  <c r="CS97" i="2"/>
  <c r="CR98" i="2"/>
  <c r="CS98" i="2"/>
  <c r="CR99" i="2"/>
  <c r="CS99" i="2"/>
  <c r="CR100" i="2"/>
  <c r="CS100" i="2"/>
  <c r="CR101" i="2"/>
  <c r="CS101" i="2"/>
  <c r="CR102" i="2"/>
  <c r="CS102" i="2"/>
  <c r="CR103" i="2"/>
  <c r="CS103" i="2"/>
  <c r="CR104" i="2"/>
  <c r="CS104" i="2"/>
  <c r="CR105" i="2"/>
  <c r="CS105" i="2"/>
  <c r="CR106" i="2"/>
  <c r="CS106" i="2"/>
  <c r="CR107" i="2"/>
  <c r="CS107" i="2"/>
  <c r="CS9" i="2"/>
  <c r="CR9" i="2"/>
  <c r="CL10" i="2"/>
  <c r="CV10" i="2" s="1"/>
  <c r="CT10" i="2" s="1"/>
  <c r="AQ10" i="2" s="1"/>
  <c r="CM10" i="2"/>
  <c r="CN10" i="2"/>
  <c r="CL11" i="2"/>
  <c r="CV11" i="2" s="1"/>
  <c r="CT11" i="2" s="1"/>
  <c r="AQ11" i="2" s="1"/>
  <c r="CM11" i="2"/>
  <c r="CN11" i="2"/>
  <c r="CL12" i="2"/>
  <c r="CO12" i="2" s="1"/>
  <c r="CQ12" i="2" s="1"/>
  <c r="AJ12" i="2" s="1"/>
  <c r="CM12" i="2"/>
  <c r="CN12" i="2"/>
  <c r="CV12" i="2" s="1"/>
  <c r="CT12" i="2" s="1"/>
  <c r="AQ12" i="2" s="1"/>
  <c r="CL13" i="2"/>
  <c r="CV13" i="2" s="1"/>
  <c r="CT13" i="2" s="1"/>
  <c r="AQ13" i="2" s="1"/>
  <c r="CM13" i="2"/>
  <c r="CN13" i="2"/>
  <c r="CL14" i="2"/>
  <c r="CV14" i="2" s="1"/>
  <c r="CT14" i="2" s="1"/>
  <c r="AQ14" i="2" s="1"/>
  <c r="CM14" i="2"/>
  <c r="CN14" i="2"/>
  <c r="CL15" i="2"/>
  <c r="CV15" i="2" s="1"/>
  <c r="CT15" i="2" s="1"/>
  <c r="AQ15" i="2" s="1"/>
  <c r="CM15" i="2"/>
  <c r="CN15" i="2"/>
  <c r="CL16" i="2"/>
  <c r="CV16" i="2" s="1"/>
  <c r="CT16" i="2" s="1"/>
  <c r="AQ16" i="2" s="1"/>
  <c r="CM16" i="2"/>
  <c r="CN16" i="2"/>
  <c r="CL17" i="2"/>
  <c r="CM17" i="2"/>
  <c r="CN17" i="2"/>
  <c r="CL18" i="2"/>
  <c r="CV18" i="2" s="1"/>
  <c r="CT18" i="2" s="1"/>
  <c r="AQ18" i="2" s="1"/>
  <c r="CM18" i="2"/>
  <c r="CN18" i="2"/>
  <c r="CL19" i="2"/>
  <c r="CM19" i="2"/>
  <c r="CN19" i="2"/>
  <c r="CL20" i="2"/>
  <c r="CO20" i="2" s="1"/>
  <c r="CQ20" i="2" s="1"/>
  <c r="AJ20" i="2" s="1"/>
  <c r="CM20" i="2"/>
  <c r="CN20" i="2"/>
  <c r="CL21" i="2"/>
  <c r="CM21" i="2"/>
  <c r="CN21" i="2"/>
  <c r="CL22" i="2"/>
  <c r="CV22" i="2" s="1"/>
  <c r="CT22" i="2" s="1"/>
  <c r="AQ22" i="2" s="1"/>
  <c r="CM22" i="2"/>
  <c r="CN22" i="2"/>
  <c r="CL23" i="2"/>
  <c r="CV23" i="2" s="1"/>
  <c r="CT23" i="2" s="1"/>
  <c r="AQ23" i="2" s="1"/>
  <c r="CM23" i="2"/>
  <c r="CN23" i="2"/>
  <c r="CL24" i="2"/>
  <c r="CV24" i="2" s="1"/>
  <c r="CT24" i="2" s="1"/>
  <c r="AQ24" i="2" s="1"/>
  <c r="CM24" i="2"/>
  <c r="CN24" i="2"/>
  <c r="CL25" i="2"/>
  <c r="CM25" i="2"/>
  <c r="CN25" i="2"/>
  <c r="CL26" i="2"/>
  <c r="CV26" i="2" s="1"/>
  <c r="CT26" i="2" s="1"/>
  <c r="AQ26" i="2" s="1"/>
  <c r="CM26" i="2"/>
  <c r="CN26" i="2"/>
  <c r="CL27" i="2"/>
  <c r="CV27" i="2" s="1"/>
  <c r="CT27" i="2" s="1"/>
  <c r="AQ27" i="2" s="1"/>
  <c r="CM27" i="2"/>
  <c r="CN27" i="2"/>
  <c r="CL28" i="2"/>
  <c r="CV28" i="2" s="1"/>
  <c r="CT28" i="2" s="1"/>
  <c r="AQ28" i="2" s="1"/>
  <c r="CM28" i="2"/>
  <c r="CN28" i="2"/>
  <c r="CL29" i="2"/>
  <c r="CM29" i="2"/>
  <c r="CN29" i="2"/>
  <c r="CL30" i="2"/>
  <c r="CO30" i="2" s="1"/>
  <c r="CQ30" i="2" s="1"/>
  <c r="AJ30" i="2" s="1"/>
  <c r="CM30" i="2"/>
  <c r="CN30" i="2"/>
  <c r="CL31" i="2"/>
  <c r="CV31" i="2" s="1"/>
  <c r="CT31" i="2" s="1"/>
  <c r="AQ31" i="2" s="1"/>
  <c r="CM31" i="2"/>
  <c r="CN31" i="2"/>
  <c r="CL32" i="2"/>
  <c r="CV32" i="2" s="1"/>
  <c r="CT32" i="2" s="1"/>
  <c r="AQ32" i="2" s="1"/>
  <c r="CM32" i="2"/>
  <c r="CN32" i="2"/>
  <c r="CL33" i="2"/>
  <c r="CM33" i="2"/>
  <c r="CN33" i="2"/>
  <c r="CL34" i="2"/>
  <c r="CV34" i="2" s="1"/>
  <c r="CT34" i="2" s="1"/>
  <c r="AQ34" i="2" s="1"/>
  <c r="CM34" i="2"/>
  <c r="CN34" i="2"/>
  <c r="CL35" i="2"/>
  <c r="CV35" i="2" s="1"/>
  <c r="CT35" i="2" s="1"/>
  <c r="AQ35" i="2" s="1"/>
  <c r="CM35" i="2"/>
  <c r="CN35" i="2"/>
  <c r="CL36" i="2"/>
  <c r="CV36" i="2" s="1"/>
  <c r="CT36" i="2" s="1"/>
  <c r="AQ36" i="2" s="1"/>
  <c r="CM36" i="2"/>
  <c r="CN36" i="2"/>
  <c r="CL37" i="2"/>
  <c r="CM37" i="2"/>
  <c r="CN37" i="2"/>
  <c r="CL38" i="2"/>
  <c r="CO38" i="2" s="1"/>
  <c r="CQ38" i="2" s="1"/>
  <c r="AJ38" i="2" s="1"/>
  <c r="CM38" i="2"/>
  <c r="CN38" i="2"/>
  <c r="CL39" i="2"/>
  <c r="CM39" i="2"/>
  <c r="CN39" i="2"/>
  <c r="CL40" i="2"/>
  <c r="CO40" i="2" s="1"/>
  <c r="CQ40" i="2" s="1"/>
  <c r="AJ40" i="2" s="1"/>
  <c r="CM40" i="2"/>
  <c r="CN40" i="2"/>
  <c r="CL41" i="2"/>
  <c r="CM41" i="2"/>
  <c r="CN41" i="2"/>
  <c r="CL42" i="2"/>
  <c r="CO42" i="2" s="1"/>
  <c r="CQ42" i="2" s="1"/>
  <c r="AJ42" i="2" s="1"/>
  <c r="CM42" i="2"/>
  <c r="CN42" i="2"/>
  <c r="CL43" i="2"/>
  <c r="CO43" i="2" s="1"/>
  <c r="CQ43" i="2" s="1"/>
  <c r="AJ43" i="2" s="1"/>
  <c r="CM43" i="2"/>
  <c r="CN43" i="2"/>
  <c r="CL44" i="2"/>
  <c r="CV44" i="2" s="1"/>
  <c r="CT44" i="2" s="1"/>
  <c r="AQ44" i="2" s="1"/>
  <c r="CM44" i="2"/>
  <c r="CN44" i="2"/>
  <c r="CL45" i="2"/>
  <c r="CM45" i="2"/>
  <c r="CN45" i="2"/>
  <c r="CL46" i="2"/>
  <c r="CV46" i="2" s="1"/>
  <c r="CT46" i="2" s="1"/>
  <c r="AQ46" i="2" s="1"/>
  <c r="CM46" i="2"/>
  <c r="CN46" i="2"/>
  <c r="CL47" i="2"/>
  <c r="CV47" i="2" s="1"/>
  <c r="CT47" i="2" s="1"/>
  <c r="AQ47" i="2" s="1"/>
  <c r="CM47" i="2"/>
  <c r="CN47" i="2"/>
  <c r="CL48" i="2"/>
  <c r="CO48" i="2" s="1"/>
  <c r="CQ48" i="2" s="1"/>
  <c r="AJ48" i="2" s="1"/>
  <c r="CM48" i="2"/>
  <c r="CN48" i="2"/>
  <c r="CL49" i="2"/>
  <c r="CM49" i="2"/>
  <c r="CN49" i="2"/>
  <c r="CL50" i="2"/>
  <c r="CO50" i="2" s="1"/>
  <c r="CQ50" i="2" s="1"/>
  <c r="AJ50" i="2" s="1"/>
  <c r="CM50" i="2"/>
  <c r="CN50" i="2"/>
  <c r="CL51" i="2"/>
  <c r="CO51" i="2" s="1"/>
  <c r="CQ51" i="2" s="1"/>
  <c r="AJ51" i="2" s="1"/>
  <c r="CM51" i="2"/>
  <c r="CN51" i="2"/>
  <c r="CL52" i="2"/>
  <c r="CV52" i="2" s="1"/>
  <c r="CT52" i="2" s="1"/>
  <c r="AQ52" i="2" s="1"/>
  <c r="CM52" i="2"/>
  <c r="CN52" i="2"/>
  <c r="CL53" i="2"/>
  <c r="CM53" i="2"/>
  <c r="CN53" i="2"/>
  <c r="CL54" i="2"/>
  <c r="CV54" i="2" s="1"/>
  <c r="CT54" i="2" s="1"/>
  <c r="AQ54" i="2" s="1"/>
  <c r="CM54" i="2"/>
  <c r="CN54" i="2"/>
  <c r="CL55" i="2"/>
  <c r="CV55" i="2" s="1"/>
  <c r="CT55" i="2" s="1"/>
  <c r="AQ55" i="2" s="1"/>
  <c r="CM55" i="2"/>
  <c r="CN55" i="2"/>
  <c r="CL56" i="2"/>
  <c r="CV56" i="2" s="1"/>
  <c r="CT56" i="2" s="1"/>
  <c r="AQ56" i="2" s="1"/>
  <c r="CM56" i="2"/>
  <c r="CN56" i="2"/>
  <c r="CL57" i="2"/>
  <c r="CM57" i="2"/>
  <c r="CN57" i="2"/>
  <c r="CL58" i="2"/>
  <c r="CO58" i="2" s="1"/>
  <c r="CQ58" i="2" s="1"/>
  <c r="AJ58" i="2" s="1"/>
  <c r="CM58" i="2"/>
  <c r="CN58" i="2"/>
  <c r="CL59" i="2"/>
  <c r="CM59" i="2"/>
  <c r="CN59" i="2"/>
  <c r="CL60" i="2"/>
  <c r="CV60" i="2" s="1"/>
  <c r="CT60" i="2" s="1"/>
  <c r="AQ60" i="2" s="1"/>
  <c r="CM60" i="2"/>
  <c r="CN60" i="2"/>
  <c r="CL61" i="2"/>
  <c r="CM61" i="2"/>
  <c r="CN61" i="2"/>
  <c r="CL62" i="2"/>
  <c r="CO62" i="2" s="1"/>
  <c r="CQ62" i="2" s="1"/>
  <c r="AJ62" i="2" s="1"/>
  <c r="CM62" i="2"/>
  <c r="CN62" i="2"/>
  <c r="CL63" i="2"/>
  <c r="CO63" i="2" s="1"/>
  <c r="CQ63" i="2" s="1"/>
  <c r="AJ63" i="2" s="1"/>
  <c r="CM63" i="2"/>
  <c r="CN63" i="2"/>
  <c r="CL64" i="2"/>
  <c r="CO64" i="2" s="1"/>
  <c r="CQ64" i="2" s="1"/>
  <c r="AJ64" i="2" s="1"/>
  <c r="CM64" i="2"/>
  <c r="CN64" i="2"/>
  <c r="CL65" i="2"/>
  <c r="CM65" i="2"/>
  <c r="CN65" i="2"/>
  <c r="CL66" i="2"/>
  <c r="CO66" i="2" s="1"/>
  <c r="CQ66" i="2" s="1"/>
  <c r="AJ66" i="2" s="1"/>
  <c r="CM66" i="2"/>
  <c r="CN66" i="2"/>
  <c r="CL67" i="2"/>
  <c r="CM67" i="2"/>
  <c r="CN67" i="2"/>
  <c r="CL68" i="2"/>
  <c r="CV68" i="2" s="1"/>
  <c r="CT68" i="2" s="1"/>
  <c r="AQ68" i="2" s="1"/>
  <c r="CM68" i="2"/>
  <c r="CN68" i="2"/>
  <c r="CL69" i="2"/>
  <c r="CM69" i="2"/>
  <c r="CN69" i="2"/>
  <c r="CL70" i="2"/>
  <c r="CO70" i="2" s="1"/>
  <c r="CQ70" i="2" s="1"/>
  <c r="AJ70" i="2" s="1"/>
  <c r="CM70" i="2"/>
  <c r="CN70" i="2"/>
  <c r="CL71" i="2"/>
  <c r="CO71" i="2" s="1"/>
  <c r="CQ71" i="2" s="1"/>
  <c r="AJ71" i="2" s="1"/>
  <c r="CM71" i="2"/>
  <c r="CN71" i="2"/>
  <c r="CL72" i="2"/>
  <c r="CO72" i="2" s="1"/>
  <c r="CQ72" i="2" s="1"/>
  <c r="AJ72" i="2" s="1"/>
  <c r="CM72" i="2"/>
  <c r="CN72" i="2"/>
  <c r="CL73" i="2"/>
  <c r="CM73" i="2"/>
  <c r="CN73" i="2"/>
  <c r="CL74" i="2"/>
  <c r="CO74" i="2" s="1"/>
  <c r="CQ74" i="2" s="1"/>
  <c r="AJ74" i="2" s="1"/>
  <c r="CM74" i="2"/>
  <c r="CN74" i="2"/>
  <c r="CL75" i="2"/>
  <c r="CV75" i="2" s="1"/>
  <c r="CT75" i="2" s="1"/>
  <c r="AQ75" i="2" s="1"/>
  <c r="CM75" i="2"/>
  <c r="CN75" i="2"/>
  <c r="CL76" i="2"/>
  <c r="CV76" i="2" s="1"/>
  <c r="CT76" i="2" s="1"/>
  <c r="AQ76" i="2" s="1"/>
  <c r="CM76" i="2"/>
  <c r="CN76" i="2"/>
  <c r="CL77" i="2"/>
  <c r="CM77" i="2"/>
  <c r="CN77" i="2"/>
  <c r="CL78" i="2"/>
  <c r="CO78" i="2" s="1"/>
  <c r="CQ78" i="2" s="1"/>
  <c r="AJ78" i="2" s="1"/>
  <c r="CM78" i="2"/>
  <c r="CN78" i="2"/>
  <c r="CL79" i="2"/>
  <c r="CV79" i="2" s="1"/>
  <c r="CT79" i="2" s="1"/>
  <c r="AQ79" i="2" s="1"/>
  <c r="CM79" i="2"/>
  <c r="CN79" i="2"/>
  <c r="CL80" i="2"/>
  <c r="CO80" i="2" s="1"/>
  <c r="CQ80" i="2" s="1"/>
  <c r="AJ80" i="2" s="1"/>
  <c r="CM80" i="2"/>
  <c r="CN80" i="2"/>
  <c r="CL81" i="2"/>
  <c r="CM81" i="2"/>
  <c r="CN81" i="2"/>
  <c r="CL82" i="2"/>
  <c r="CO82" i="2" s="1"/>
  <c r="CQ82" i="2" s="1"/>
  <c r="AJ82" i="2" s="1"/>
  <c r="CM82" i="2"/>
  <c r="CN82" i="2"/>
  <c r="CL83" i="2"/>
  <c r="CO83" i="2" s="1"/>
  <c r="CQ83" i="2" s="1"/>
  <c r="AJ83" i="2" s="1"/>
  <c r="CM83" i="2"/>
  <c r="CN83" i="2"/>
  <c r="CL84" i="2"/>
  <c r="CV84" i="2" s="1"/>
  <c r="CT84" i="2" s="1"/>
  <c r="AQ84" i="2" s="1"/>
  <c r="CM84" i="2"/>
  <c r="CN84" i="2"/>
  <c r="CL85" i="2"/>
  <c r="CM85" i="2"/>
  <c r="CN85" i="2"/>
  <c r="CL86" i="2"/>
  <c r="CO86" i="2" s="1"/>
  <c r="CQ86" i="2" s="1"/>
  <c r="AJ86" i="2" s="1"/>
  <c r="CM86" i="2"/>
  <c r="CN86" i="2"/>
  <c r="CL87" i="2"/>
  <c r="CV87" i="2" s="1"/>
  <c r="CT87" i="2" s="1"/>
  <c r="AQ87" i="2" s="1"/>
  <c r="CM87" i="2"/>
  <c r="CN87" i="2"/>
  <c r="CL88" i="2"/>
  <c r="CV88" i="2" s="1"/>
  <c r="CT88" i="2" s="1"/>
  <c r="AQ88" i="2" s="1"/>
  <c r="CM88" i="2"/>
  <c r="CN88" i="2"/>
  <c r="CL89" i="2"/>
  <c r="CM89" i="2"/>
  <c r="CN89" i="2"/>
  <c r="CL90" i="2"/>
  <c r="CM90" i="2"/>
  <c r="CN90" i="2"/>
  <c r="CL91" i="2"/>
  <c r="CV91" i="2" s="1"/>
  <c r="CT91" i="2" s="1"/>
  <c r="AQ91" i="2" s="1"/>
  <c r="CM91" i="2"/>
  <c r="CN91" i="2"/>
  <c r="CL92" i="2"/>
  <c r="CV92" i="2" s="1"/>
  <c r="CT92" i="2" s="1"/>
  <c r="AQ92" i="2" s="1"/>
  <c r="CM92" i="2"/>
  <c r="CN92" i="2"/>
  <c r="CL93" i="2"/>
  <c r="CM93" i="2"/>
  <c r="CN93" i="2"/>
  <c r="CL94" i="2"/>
  <c r="CM94" i="2"/>
  <c r="CN94" i="2"/>
  <c r="CL95" i="2"/>
  <c r="CV95" i="2" s="1"/>
  <c r="CT95" i="2" s="1"/>
  <c r="AQ95" i="2" s="1"/>
  <c r="CM95" i="2"/>
  <c r="CN95" i="2"/>
  <c r="CL96" i="2"/>
  <c r="CM96" i="2"/>
  <c r="CN96" i="2"/>
  <c r="CL97" i="2"/>
  <c r="CM97" i="2"/>
  <c r="CN97" i="2"/>
  <c r="CL98" i="2"/>
  <c r="CM98" i="2"/>
  <c r="CN98" i="2"/>
  <c r="CL99" i="2"/>
  <c r="CV99" i="2" s="1"/>
  <c r="CT99" i="2" s="1"/>
  <c r="AQ99" i="2" s="1"/>
  <c r="CM99" i="2"/>
  <c r="CN99" i="2"/>
  <c r="CL100" i="2"/>
  <c r="CV100" i="2" s="1"/>
  <c r="CT100" i="2" s="1"/>
  <c r="AQ100" i="2" s="1"/>
  <c r="CM100" i="2"/>
  <c r="CN100" i="2"/>
  <c r="CL101" i="2"/>
  <c r="CV101" i="2" s="1"/>
  <c r="CT101" i="2" s="1"/>
  <c r="CM101" i="2"/>
  <c r="CN101" i="2"/>
  <c r="CL102" i="2"/>
  <c r="CM102" i="2"/>
  <c r="CN102" i="2"/>
  <c r="CL103" i="2"/>
  <c r="CV103" i="2" s="1"/>
  <c r="CT103" i="2" s="1"/>
  <c r="AQ103" i="2" s="1"/>
  <c r="CM103" i="2"/>
  <c r="CN103" i="2"/>
  <c r="CL104" i="2"/>
  <c r="CO104" i="2" s="1"/>
  <c r="CQ104" i="2" s="1"/>
  <c r="AJ104" i="2" s="1"/>
  <c r="CM104" i="2"/>
  <c r="CN104" i="2"/>
  <c r="CL105" i="2"/>
  <c r="CM105" i="2"/>
  <c r="CN105" i="2"/>
  <c r="CL106" i="2"/>
  <c r="CM106" i="2"/>
  <c r="CN106" i="2"/>
  <c r="CL107" i="2"/>
  <c r="CM107" i="2"/>
  <c r="CN107" i="2"/>
  <c r="CN9" i="2"/>
  <c r="CM9" i="2"/>
  <c r="CL9" i="2"/>
  <c r="AJ102" i="2"/>
  <c r="AJ106" i="2"/>
  <c r="AQ102" i="2"/>
  <c r="AQ101" i="2"/>
  <c r="AQ94" i="2"/>
  <c r="AQ93" i="2"/>
  <c r="AQ89" i="2"/>
  <c r="AQ69" i="2"/>
  <c r="AQ53" i="2"/>
  <c r="CO106" i="2"/>
  <c r="CQ106" i="2" s="1"/>
  <c r="CV106" i="2"/>
  <c r="CT106" i="2" s="1"/>
  <c r="AQ106" i="2" s="1"/>
  <c r="CO105" i="2"/>
  <c r="CQ105" i="2" s="1"/>
  <c r="AJ105" i="2" s="1"/>
  <c r="CV105" i="2"/>
  <c r="CT105" i="2" s="1"/>
  <c r="AQ105" i="2" s="1"/>
  <c r="CO102" i="2"/>
  <c r="CQ102" i="2" s="1"/>
  <c r="CV102" i="2"/>
  <c r="CT102" i="2" s="1"/>
  <c r="CO101" i="2"/>
  <c r="CQ101" i="2" s="1"/>
  <c r="AJ101" i="2" s="1"/>
  <c r="CO100" i="2"/>
  <c r="CQ100" i="2" s="1"/>
  <c r="AJ100" i="2" s="1"/>
  <c r="CO98" i="2"/>
  <c r="CQ98" i="2" s="1"/>
  <c r="AJ98" i="2" s="1"/>
  <c r="CV98" i="2"/>
  <c r="CT98" i="2" s="1"/>
  <c r="AQ98" i="2" s="1"/>
  <c r="CO97" i="2"/>
  <c r="CQ97" i="2" s="1"/>
  <c r="AJ97" i="2" s="1"/>
  <c r="CV97" i="2"/>
  <c r="CT97" i="2" s="1"/>
  <c r="AQ97" i="2" s="1"/>
  <c r="CO96" i="2"/>
  <c r="CQ96" i="2" s="1"/>
  <c r="AJ96" i="2" s="1"/>
  <c r="CV96" i="2"/>
  <c r="CT96" i="2" s="1"/>
  <c r="AQ96" i="2" s="1"/>
  <c r="CO94" i="2"/>
  <c r="CQ94" i="2" s="1"/>
  <c r="AJ94" i="2" s="1"/>
  <c r="CV94" i="2"/>
  <c r="CT94" i="2" s="1"/>
  <c r="CO93" i="2"/>
  <c r="CQ93" i="2" s="1"/>
  <c r="AJ93" i="2" s="1"/>
  <c r="CV93" i="2"/>
  <c r="CT93" i="2" s="1"/>
  <c r="CO92" i="2"/>
  <c r="CQ92" i="2" s="1"/>
  <c r="AJ92" i="2" s="1"/>
  <c r="CO91" i="2"/>
  <c r="CQ91" i="2" s="1"/>
  <c r="AJ91" i="2" s="1"/>
  <c r="CO90" i="2"/>
  <c r="CQ90" i="2" s="1"/>
  <c r="AJ90" i="2" s="1"/>
  <c r="CV90" i="2"/>
  <c r="CT90" i="2" s="1"/>
  <c r="AQ90" i="2" s="1"/>
  <c r="CO89" i="2"/>
  <c r="CQ89" i="2" s="1"/>
  <c r="AJ89" i="2" s="1"/>
  <c r="CV89" i="2"/>
  <c r="CT89" i="2" s="1"/>
  <c r="CO88" i="2"/>
  <c r="CQ88" i="2" s="1"/>
  <c r="AJ88" i="2" s="1"/>
  <c r="CO85" i="2"/>
  <c r="CQ85" i="2" s="1"/>
  <c r="AJ85" i="2" s="1"/>
  <c r="CV85" i="2"/>
  <c r="CT85" i="2" s="1"/>
  <c r="AQ85" i="2" s="1"/>
  <c r="CO81" i="2"/>
  <c r="CQ81" i="2" s="1"/>
  <c r="AJ81" i="2" s="1"/>
  <c r="CV81" i="2"/>
  <c r="CT81" i="2" s="1"/>
  <c r="AQ81" i="2" s="1"/>
  <c r="CO77" i="2"/>
  <c r="CQ77" i="2" s="1"/>
  <c r="AJ77" i="2" s="1"/>
  <c r="CV77" i="2"/>
  <c r="CT77" i="2" s="1"/>
  <c r="AQ77" i="2" s="1"/>
  <c r="CV74" i="2"/>
  <c r="CT74" i="2" s="1"/>
  <c r="AQ74" i="2" s="1"/>
  <c r="CO73" i="2"/>
  <c r="CQ73" i="2" s="1"/>
  <c r="AJ73" i="2" s="1"/>
  <c r="CV73" i="2"/>
  <c r="CT73" i="2" s="1"/>
  <c r="AQ73" i="2" s="1"/>
  <c r="CV72" i="2"/>
  <c r="CT72" i="2" s="1"/>
  <c r="AQ72" i="2" s="1"/>
  <c r="CV71" i="2"/>
  <c r="CT71" i="2" s="1"/>
  <c r="AQ71" i="2" s="1"/>
  <c r="CO69" i="2"/>
  <c r="CQ69" i="2" s="1"/>
  <c r="AJ69" i="2" s="1"/>
  <c r="CV69" i="2"/>
  <c r="CT69" i="2" s="1"/>
  <c r="CO68" i="2"/>
  <c r="CQ68" i="2" s="1"/>
  <c r="AJ68" i="2" s="1"/>
  <c r="CV67" i="2"/>
  <c r="CT67" i="2" s="1"/>
  <c r="AQ67" i="2" s="1"/>
  <c r="CO67" i="2"/>
  <c r="CQ67" i="2" s="1"/>
  <c r="AJ67" i="2" s="1"/>
  <c r="CO65" i="2"/>
  <c r="CQ65" i="2" s="1"/>
  <c r="AJ65" i="2" s="1"/>
  <c r="CV65" i="2"/>
  <c r="CT65" i="2" s="1"/>
  <c r="AQ65" i="2" s="1"/>
  <c r="CV64" i="2"/>
  <c r="CT64" i="2" s="1"/>
  <c r="AQ64" i="2" s="1"/>
  <c r="CV63" i="2"/>
  <c r="CT63" i="2" s="1"/>
  <c r="AQ63" i="2" s="1"/>
  <c r="CO61" i="2"/>
  <c r="CQ61" i="2" s="1"/>
  <c r="AJ61" i="2" s="1"/>
  <c r="CV61" i="2"/>
  <c r="CT61" i="2" s="1"/>
  <c r="AQ61" i="2" s="1"/>
  <c r="CO60" i="2"/>
  <c r="CQ60" i="2" s="1"/>
  <c r="AJ60" i="2" s="1"/>
  <c r="CV59" i="2"/>
  <c r="CT59" i="2" s="1"/>
  <c r="AQ59" i="2" s="1"/>
  <c r="CO59" i="2"/>
  <c r="CQ59" i="2" s="1"/>
  <c r="AJ59" i="2" s="1"/>
  <c r="CO57" i="2"/>
  <c r="CQ57" i="2" s="1"/>
  <c r="AJ57" i="2" s="1"/>
  <c r="CV57" i="2"/>
  <c r="CT57" i="2" s="1"/>
  <c r="AQ57" i="2" s="1"/>
  <c r="CO55" i="2"/>
  <c r="CQ55" i="2" s="1"/>
  <c r="AJ55" i="2" s="1"/>
  <c r="CO54" i="2"/>
  <c r="CQ54" i="2" s="1"/>
  <c r="AJ54" i="2" s="1"/>
  <c r="CO53" i="2"/>
  <c r="CQ53" i="2" s="1"/>
  <c r="AJ53" i="2" s="1"/>
  <c r="CV53" i="2"/>
  <c r="CT53" i="2" s="1"/>
  <c r="CV51" i="2"/>
  <c r="CT51" i="2" s="1"/>
  <c r="AQ51" i="2" s="1"/>
  <c r="CO49" i="2"/>
  <c r="CQ49" i="2" s="1"/>
  <c r="AJ49" i="2" s="1"/>
  <c r="CV49" i="2"/>
  <c r="CT49" i="2" s="1"/>
  <c r="AQ49" i="2" s="1"/>
  <c r="CO47" i="2"/>
  <c r="CQ47" i="2" s="1"/>
  <c r="AJ47" i="2" s="1"/>
  <c r="CO46" i="2"/>
  <c r="CQ46" i="2" s="1"/>
  <c r="AJ46" i="2" s="1"/>
  <c r="CO45" i="2"/>
  <c r="CQ45" i="2" s="1"/>
  <c r="AJ45" i="2" s="1"/>
  <c r="CV45" i="2"/>
  <c r="CT45" i="2" s="1"/>
  <c r="AQ45" i="2" s="1"/>
  <c r="CV43" i="2"/>
  <c r="CT43" i="2" s="1"/>
  <c r="AQ43" i="2" s="1"/>
  <c r="CO41" i="2"/>
  <c r="CQ41" i="2" s="1"/>
  <c r="AJ41" i="2" s="1"/>
  <c r="CV41" i="2"/>
  <c r="CT41" i="2" s="1"/>
  <c r="AQ41" i="2" s="1"/>
  <c r="CV40" i="2"/>
  <c r="CT40" i="2" s="1"/>
  <c r="AQ40" i="2" s="1"/>
  <c r="CV39" i="2"/>
  <c r="CT39" i="2" s="1"/>
  <c r="AQ39" i="2" s="1"/>
  <c r="CO39" i="2"/>
  <c r="CQ39" i="2" s="1"/>
  <c r="AJ39" i="2" s="1"/>
  <c r="CO37" i="2"/>
  <c r="CQ37" i="2" s="1"/>
  <c r="AJ37" i="2" s="1"/>
  <c r="CV37" i="2"/>
  <c r="CT37" i="2" s="1"/>
  <c r="AQ37" i="2" s="1"/>
  <c r="CO35" i="2"/>
  <c r="CQ35" i="2" s="1"/>
  <c r="AJ35" i="2" s="1"/>
  <c r="CO34" i="2"/>
  <c r="CQ34" i="2" s="1"/>
  <c r="AJ34" i="2" s="1"/>
  <c r="CO33" i="2"/>
  <c r="CQ33" i="2" s="1"/>
  <c r="AJ33" i="2" s="1"/>
  <c r="CV33" i="2"/>
  <c r="CT33" i="2" s="1"/>
  <c r="AQ33" i="2" s="1"/>
  <c r="CO32" i="2"/>
  <c r="CQ32" i="2" s="1"/>
  <c r="AJ32" i="2" s="1"/>
  <c r="CO31" i="2"/>
  <c r="CQ31" i="2" s="1"/>
  <c r="AJ31" i="2" s="1"/>
  <c r="CO29" i="2"/>
  <c r="CQ29" i="2" s="1"/>
  <c r="AJ29" i="2" s="1"/>
  <c r="CV29" i="2"/>
  <c r="CT29" i="2" s="1"/>
  <c r="AQ29" i="2" s="1"/>
  <c r="CO27" i="2"/>
  <c r="CQ27" i="2" s="1"/>
  <c r="AJ27" i="2" s="1"/>
  <c r="CO26" i="2"/>
  <c r="CQ26" i="2" s="1"/>
  <c r="AJ26" i="2" s="1"/>
  <c r="CO25" i="2"/>
  <c r="CQ25" i="2" s="1"/>
  <c r="AJ25" i="2" s="1"/>
  <c r="CV25" i="2"/>
  <c r="CT25" i="2" s="1"/>
  <c r="AQ25" i="2" s="1"/>
  <c r="CO24" i="2"/>
  <c r="CQ24" i="2" s="1"/>
  <c r="AJ24" i="2" s="1"/>
  <c r="CO21" i="2"/>
  <c r="CQ21" i="2" s="1"/>
  <c r="AJ21" i="2" s="1"/>
  <c r="CV21" i="2"/>
  <c r="CT21" i="2" s="1"/>
  <c r="AQ21" i="2" s="1"/>
  <c r="CV20" i="2"/>
  <c r="CT20" i="2" s="1"/>
  <c r="AQ20" i="2" s="1"/>
  <c r="CO19" i="2"/>
  <c r="CQ19" i="2" s="1"/>
  <c r="AJ19" i="2" s="1"/>
  <c r="CV19" i="2"/>
  <c r="CT19" i="2" s="1"/>
  <c r="AQ19" i="2" s="1"/>
  <c r="CO17" i="2"/>
  <c r="CQ17" i="2" s="1"/>
  <c r="AJ17" i="2" s="1"/>
  <c r="CV17" i="2"/>
  <c r="CT17" i="2" s="1"/>
  <c r="AQ17" i="2" s="1"/>
  <c r="CO15" i="2"/>
  <c r="CQ15" i="2" s="1"/>
  <c r="AJ15" i="2" s="1"/>
  <c r="CO9" i="2"/>
  <c r="CQ9" i="2" s="1"/>
  <c r="AJ9" i="2" s="1"/>
  <c r="CV9" i="2"/>
  <c r="CT9" i="2" s="1"/>
  <c r="AQ9" i="2" s="1"/>
  <c r="P3" i="2"/>
  <c r="H3" i="2"/>
  <c r="CO13" i="2" l="1"/>
  <c r="CQ13" i="2" s="1"/>
  <c r="AJ13" i="2" s="1"/>
  <c r="CV42" i="2"/>
  <c r="CT42" i="2" s="1"/>
  <c r="AQ42" i="2" s="1"/>
  <c r="CV50" i="2"/>
  <c r="CT50" i="2" s="1"/>
  <c r="AQ50" i="2" s="1"/>
  <c r="CV62" i="2"/>
  <c r="CT62" i="2" s="1"/>
  <c r="AQ62" i="2" s="1"/>
  <c r="CV70" i="2"/>
  <c r="CT70" i="2" s="1"/>
  <c r="AQ70" i="2" s="1"/>
  <c r="CO23" i="2"/>
  <c r="CQ23" i="2" s="1"/>
  <c r="AJ23" i="2" s="1"/>
  <c r="CV30" i="2"/>
  <c r="CT30" i="2" s="1"/>
  <c r="AQ30" i="2" s="1"/>
  <c r="CV38" i="2"/>
  <c r="CT38" i="2" s="1"/>
  <c r="AQ38" i="2" s="1"/>
  <c r="CV58" i="2"/>
  <c r="CT58" i="2" s="1"/>
  <c r="AQ58" i="2" s="1"/>
  <c r="CV66" i="2"/>
  <c r="CT66" i="2" s="1"/>
  <c r="AQ66" i="2" s="1"/>
  <c r="CO75" i="2"/>
  <c r="CQ75" i="2" s="1"/>
  <c r="AJ75" i="2" s="1"/>
  <c r="CV78" i="2"/>
  <c r="CT78" i="2" s="1"/>
  <c r="AQ78" i="2" s="1"/>
  <c r="CV82" i="2"/>
  <c r="CT82" i="2" s="1"/>
  <c r="AQ82" i="2" s="1"/>
  <c r="CV86" i="2"/>
  <c r="CT86" i="2" s="1"/>
  <c r="AQ86" i="2" s="1"/>
  <c r="CO11" i="2"/>
  <c r="CQ11" i="2" s="1"/>
  <c r="AJ11" i="2" s="1"/>
  <c r="CO28" i="2"/>
  <c r="CQ28" i="2" s="1"/>
  <c r="AJ28" i="2" s="1"/>
  <c r="CO36" i="2"/>
  <c r="CQ36" i="2" s="1"/>
  <c r="AJ36" i="2" s="1"/>
  <c r="CO56" i="2"/>
  <c r="CQ56" i="2" s="1"/>
  <c r="AJ56" i="2" s="1"/>
  <c r="CV107" i="2"/>
  <c r="CT107" i="2" s="1"/>
  <c r="AQ107" i="2" s="1"/>
  <c r="CO107" i="2"/>
  <c r="CQ107" i="2" s="1"/>
  <c r="AJ107" i="2" s="1"/>
  <c r="CO79" i="2"/>
  <c r="CQ79" i="2" s="1"/>
  <c r="AJ79" i="2" s="1"/>
  <c r="CO99" i="2"/>
  <c r="CQ99" i="2" s="1"/>
  <c r="AJ99" i="2" s="1"/>
  <c r="CO44" i="2"/>
  <c r="CQ44" i="2" s="1"/>
  <c r="AJ44" i="2" s="1"/>
  <c r="CV48" i="2"/>
  <c r="CT48" i="2" s="1"/>
  <c r="AQ48" i="2" s="1"/>
  <c r="CO76" i="2"/>
  <c r="CQ76" i="2" s="1"/>
  <c r="AJ76" i="2" s="1"/>
  <c r="CV80" i="2"/>
  <c r="CT80" i="2" s="1"/>
  <c r="AQ80" i="2" s="1"/>
  <c r="CV83" i="2"/>
  <c r="CT83" i="2" s="1"/>
  <c r="AQ83" i="2" s="1"/>
  <c r="CO87" i="2"/>
  <c r="CQ87" i="2" s="1"/>
  <c r="AJ87" i="2" s="1"/>
  <c r="CO103" i="2"/>
  <c r="CO16" i="2"/>
  <c r="CQ16" i="2" s="1"/>
  <c r="AJ16" i="2" s="1"/>
  <c r="CO52" i="2"/>
  <c r="CQ52" i="2" s="1"/>
  <c r="AJ52" i="2" s="1"/>
  <c r="CO84" i="2"/>
  <c r="CQ84" i="2" s="1"/>
  <c r="AJ84" i="2" s="1"/>
  <c r="CO95" i="2"/>
  <c r="CQ95" i="2" s="1"/>
  <c r="AJ95" i="2" s="1"/>
  <c r="CV104" i="2"/>
  <c r="CT104" i="2" s="1"/>
  <c r="AQ104" i="2" s="1"/>
  <c r="CO10" i="2"/>
  <c r="CQ10" i="2" s="1"/>
  <c r="AJ10" i="2" s="1"/>
  <c r="CO14" i="2"/>
  <c r="CQ14" i="2" s="1"/>
  <c r="AJ14" i="2" s="1"/>
  <c r="CO18" i="2"/>
  <c r="CQ18" i="2" s="1"/>
  <c r="AJ18" i="2" s="1"/>
  <c r="CO22" i="2"/>
  <c r="CQ22" i="2" s="1"/>
  <c r="AJ22" i="2" s="1"/>
  <c r="CQ103" i="2" l="1"/>
  <c r="O3" i="2"/>
  <c r="N3" i="2"/>
  <c r="M3" i="2"/>
  <c r="L3" i="2"/>
  <c r="G3" i="2"/>
  <c r="F3" i="2"/>
  <c r="E3" i="2"/>
  <c r="D3" i="2"/>
  <c r="C14" i="4"/>
  <c r="K3" i="2"/>
  <c r="AJ103" i="2" l="1"/>
  <c r="C9" i="4"/>
  <c r="I59" i="3" l="1"/>
  <c r="L11" i="3" l="1"/>
  <c r="L10" i="3"/>
  <c r="I11" i="3"/>
  <c r="I10" i="3"/>
  <c r="BK10" i="2" l="1"/>
  <c r="BX10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CJ71" i="2"/>
  <c r="CJ72" i="2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CJ87" i="2"/>
  <c r="CJ88" i="2"/>
  <c r="CJ8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9" i="2"/>
  <c r="CJ10" i="2"/>
  <c r="CJ11" i="2"/>
  <c r="CJ12" i="2"/>
  <c r="C60" i="3" l="1"/>
  <c r="C59" i="3"/>
  <c r="X82" i="2"/>
  <c r="AE82" i="2"/>
  <c r="R97" i="2"/>
  <c r="Y97" i="2"/>
  <c r="R98" i="2"/>
  <c r="Y98" i="2"/>
  <c r="R99" i="2"/>
  <c r="Y99" i="2"/>
  <c r="R100" i="2"/>
  <c r="Y100" i="2"/>
  <c r="X58" i="2"/>
  <c r="AE58" i="2"/>
  <c r="X61" i="2"/>
  <c r="AE61" i="2"/>
  <c r="X62" i="2"/>
  <c r="AE62" i="2"/>
  <c r="R73" i="2"/>
  <c r="Y73" i="2"/>
  <c r="R74" i="2"/>
  <c r="Y74" i="2"/>
  <c r="R75" i="2"/>
  <c r="Y75" i="2"/>
  <c r="R76" i="2"/>
  <c r="Y76" i="2"/>
  <c r="X34" i="2"/>
  <c r="AE34" i="2"/>
  <c r="R49" i="2"/>
  <c r="Y49" i="2"/>
  <c r="R50" i="2"/>
  <c r="Y50" i="2"/>
  <c r="R51" i="2"/>
  <c r="Y51" i="2"/>
  <c r="R52" i="2"/>
  <c r="Y52" i="2"/>
  <c r="M51" i="7" l="1"/>
  <c r="H51" i="7"/>
  <c r="M49" i="7"/>
  <c r="H49" i="7"/>
  <c r="M47" i="7"/>
  <c r="H47" i="7"/>
  <c r="X59" i="3" l="1"/>
  <c r="X56" i="3"/>
  <c r="A45" i="8"/>
  <c r="A44" i="8"/>
  <c r="CH30" i="2" l="1"/>
  <c r="CH31" i="2"/>
  <c r="CH57" i="2"/>
  <c r="CH58" i="2"/>
  <c r="CH61" i="2"/>
  <c r="CH62" i="2"/>
  <c r="CH66" i="2"/>
  <c r="CH67" i="2"/>
  <c r="CH71" i="2"/>
  <c r="CH72" i="2"/>
  <c r="CH77" i="2"/>
  <c r="CH78" i="2"/>
  <c r="CH89" i="2"/>
  <c r="CH90" i="2"/>
  <c r="CH91" i="2"/>
  <c r="CH92" i="2"/>
  <c r="CH93" i="2"/>
  <c r="CH94" i="2"/>
  <c r="CH95" i="2"/>
  <c r="CH96" i="2"/>
  <c r="CH97" i="2"/>
  <c r="CH98" i="2"/>
  <c r="CH99" i="2"/>
  <c r="CH100" i="2"/>
  <c r="CH101" i="2"/>
  <c r="CH102" i="2"/>
  <c r="CH103" i="2"/>
  <c r="CH104" i="2"/>
  <c r="CH105" i="2"/>
  <c r="CH106" i="2"/>
  <c r="CH107" i="2"/>
  <c r="CH9" i="2"/>
  <c r="Y1" i="3" l="1"/>
  <c r="Y1" i="8"/>
  <c r="M4" i="8"/>
  <c r="M4" i="1"/>
  <c r="L4" i="8"/>
  <c r="L3" i="8"/>
  <c r="L2" i="8"/>
  <c r="L1" i="8"/>
  <c r="H7" i="8"/>
  <c r="G7" i="8"/>
  <c r="G6" i="8"/>
  <c r="G5" i="8"/>
  <c r="G4" i="8"/>
  <c r="G3" i="8"/>
  <c r="G2" i="8"/>
  <c r="G1" i="8"/>
  <c r="H7" i="1"/>
  <c r="L2" i="1"/>
  <c r="L3" i="1"/>
  <c r="L4" i="1"/>
  <c r="L1" i="1"/>
  <c r="G3" i="1"/>
  <c r="G4" i="1"/>
  <c r="G5" i="1"/>
  <c r="G6" i="1"/>
  <c r="G7" i="1"/>
  <c r="G2" i="1"/>
  <c r="G1" i="1"/>
  <c r="Y1" i="1"/>
  <c r="G36" i="4" l="1"/>
  <c r="G35" i="4"/>
  <c r="G34" i="4"/>
  <c r="G33" i="4"/>
  <c r="C36" i="4"/>
  <c r="C35" i="4"/>
  <c r="C34" i="4"/>
  <c r="C33" i="4"/>
  <c r="E15" i="4" l="1"/>
  <c r="A15" i="4"/>
  <c r="W17" i="8" l="1"/>
  <c r="T18" i="8"/>
  <c r="V18" i="8"/>
  <c r="X18" i="8"/>
  <c r="AD15" i="8"/>
  <c r="Q15" i="7"/>
  <c r="L9" i="3"/>
  <c r="AA15" i="7"/>
  <c r="O15" i="7"/>
  <c r="W15" i="7" l="1"/>
  <c r="X15" i="8"/>
  <c r="U15" i="7"/>
  <c r="V15" i="8"/>
  <c r="Q15" i="8"/>
  <c r="O15" i="8"/>
  <c r="AC15" i="7"/>
  <c r="I13" i="3"/>
  <c r="AB15" i="8"/>
  <c r="L13" i="3"/>
  <c r="M51" i="8" l="1"/>
  <c r="H51" i="8"/>
  <c r="M49" i="8"/>
  <c r="H49" i="8"/>
  <c r="M47" i="8"/>
  <c r="H47" i="8"/>
  <c r="P40" i="8"/>
  <c r="B40" i="8"/>
  <c r="A40" i="8"/>
  <c r="P39" i="8"/>
  <c r="B39" i="8"/>
  <c r="A39" i="8"/>
  <c r="P38" i="8"/>
  <c r="B38" i="8"/>
  <c r="A38" i="8"/>
  <c r="P37" i="8"/>
  <c r="B37" i="8"/>
  <c r="A37" i="8"/>
  <c r="K18" i="8"/>
  <c r="I18" i="8"/>
  <c r="G18" i="8"/>
  <c r="J17" i="8"/>
  <c r="AB13" i="8"/>
  <c r="K13" i="8"/>
  <c r="E13" i="8"/>
  <c r="A13" i="8"/>
  <c r="S7" i="8"/>
  <c r="AD6" i="8"/>
  <c r="Z6" i="8"/>
  <c r="W6" i="8"/>
  <c r="S6" i="8"/>
  <c r="S2" i="8"/>
  <c r="S1" i="8"/>
  <c r="W18" i="7"/>
  <c r="U18" i="7"/>
  <c r="S18" i="7"/>
  <c r="C61" i="3"/>
  <c r="I61" i="3"/>
  <c r="I60" i="3"/>
  <c r="S2" i="1"/>
  <c r="S1" i="1"/>
  <c r="S7" i="1"/>
  <c r="K13" i="1"/>
  <c r="E13" i="1"/>
  <c r="A13" i="1"/>
  <c r="AB13" i="1"/>
  <c r="AD6" i="1"/>
  <c r="Z6" i="1"/>
  <c r="W6" i="1"/>
  <c r="S6" i="1"/>
  <c r="Y7" i="3"/>
  <c r="V7" i="3"/>
  <c r="D5" i="3"/>
  <c r="R4" i="3"/>
  <c r="N4" i="3"/>
  <c r="J4" i="3"/>
  <c r="G4" i="3"/>
  <c r="D4" i="3"/>
  <c r="C11" i="4" l="1"/>
  <c r="C10" i="4"/>
  <c r="C13" i="4"/>
  <c r="C8" i="4"/>
  <c r="BK11" i="2"/>
  <c r="BX11" i="2"/>
  <c r="BK12" i="2"/>
  <c r="BX12" i="2"/>
  <c r="BK13" i="2"/>
  <c r="BX13" i="2"/>
  <c r="BK14" i="2"/>
  <c r="BX14" i="2"/>
  <c r="BK15" i="2"/>
  <c r="BX15" i="2"/>
  <c r="BK16" i="2"/>
  <c r="BX16" i="2"/>
  <c r="BK17" i="2"/>
  <c r="BX17" i="2"/>
  <c r="BK18" i="2"/>
  <c r="BX18" i="2"/>
  <c r="BK19" i="2"/>
  <c r="BX19" i="2"/>
  <c r="BK20" i="2"/>
  <c r="BX20" i="2"/>
  <c r="BK21" i="2"/>
  <c r="BX21" i="2"/>
  <c r="BK22" i="2"/>
  <c r="BX22" i="2"/>
  <c r="BK23" i="2"/>
  <c r="BX23" i="2"/>
  <c r="BK24" i="2"/>
  <c r="BX24" i="2"/>
  <c r="BK25" i="2"/>
  <c r="BX25" i="2"/>
  <c r="BK26" i="2"/>
  <c r="BX26" i="2"/>
  <c r="BK27" i="2"/>
  <c r="BX27" i="2"/>
  <c r="BK28" i="2"/>
  <c r="BX28" i="2"/>
  <c r="BK29" i="2"/>
  <c r="BX29" i="2"/>
  <c r="BK30" i="2"/>
  <c r="BX30" i="2"/>
  <c r="BK31" i="2"/>
  <c r="BX31" i="2"/>
  <c r="BK32" i="2"/>
  <c r="BX32" i="2"/>
  <c r="BK33" i="2"/>
  <c r="BX33" i="2"/>
  <c r="BK34" i="2"/>
  <c r="BX34" i="2"/>
  <c r="BK35" i="2"/>
  <c r="BX35" i="2"/>
  <c r="BK36" i="2"/>
  <c r="BX36" i="2"/>
  <c r="BK37" i="2"/>
  <c r="BX37" i="2"/>
  <c r="BK38" i="2"/>
  <c r="BX38" i="2"/>
  <c r="BK39" i="2"/>
  <c r="BX39" i="2"/>
  <c r="BK40" i="2"/>
  <c r="BX40" i="2"/>
  <c r="BK41" i="2"/>
  <c r="BX41" i="2"/>
  <c r="BK42" i="2"/>
  <c r="BX42" i="2"/>
  <c r="BK43" i="2"/>
  <c r="BX43" i="2"/>
  <c r="BK44" i="2"/>
  <c r="BX44" i="2"/>
  <c r="BK45" i="2"/>
  <c r="BX45" i="2"/>
  <c r="BK46" i="2"/>
  <c r="BX46" i="2"/>
  <c r="BK47" i="2"/>
  <c r="BX47" i="2"/>
  <c r="BK48" i="2"/>
  <c r="BX48" i="2"/>
  <c r="BK49" i="2"/>
  <c r="BX49" i="2"/>
  <c r="BK50" i="2"/>
  <c r="BX50" i="2"/>
  <c r="BK51" i="2"/>
  <c r="BX51" i="2"/>
  <c r="BK52" i="2"/>
  <c r="BX52" i="2"/>
  <c r="BK53" i="2"/>
  <c r="BX53" i="2"/>
  <c r="BK54" i="2"/>
  <c r="BX54" i="2"/>
  <c r="BK55" i="2"/>
  <c r="BX55" i="2"/>
  <c r="BK56" i="2"/>
  <c r="BX56" i="2"/>
  <c r="BK57" i="2"/>
  <c r="BX57" i="2"/>
  <c r="BK58" i="2"/>
  <c r="BX58" i="2"/>
  <c r="BK59" i="2"/>
  <c r="BX59" i="2"/>
  <c r="BK60" i="2"/>
  <c r="BX60" i="2"/>
  <c r="BK61" i="2"/>
  <c r="BX61" i="2"/>
  <c r="BK62" i="2"/>
  <c r="BX62" i="2"/>
  <c r="BK63" i="2"/>
  <c r="BX63" i="2"/>
  <c r="BK64" i="2"/>
  <c r="BX64" i="2"/>
  <c r="BK65" i="2"/>
  <c r="BX65" i="2"/>
  <c r="BK66" i="2"/>
  <c r="BX66" i="2"/>
  <c r="BK67" i="2"/>
  <c r="BX67" i="2"/>
  <c r="BK68" i="2"/>
  <c r="BX68" i="2"/>
  <c r="BK69" i="2"/>
  <c r="BX69" i="2"/>
  <c r="BK70" i="2"/>
  <c r="BX70" i="2"/>
  <c r="BK71" i="2"/>
  <c r="BX71" i="2"/>
  <c r="BK72" i="2"/>
  <c r="BX72" i="2"/>
  <c r="BK73" i="2"/>
  <c r="BX73" i="2"/>
  <c r="BK74" i="2"/>
  <c r="BX74" i="2"/>
  <c r="BK75" i="2"/>
  <c r="BX75" i="2"/>
  <c r="BK76" i="2"/>
  <c r="BX76" i="2"/>
  <c r="BK77" i="2"/>
  <c r="BX77" i="2"/>
  <c r="BK78" i="2"/>
  <c r="BX78" i="2"/>
  <c r="BK79" i="2"/>
  <c r="BX79" i="2"/>
  <c r="BK80" i="2"/>
  <c r="BX80" i="2"/>
  <c r="BK81" i="2"/>
  <c r="BX81" i="2"/>
  <c r="BK82" i="2"/>
  <c r="BX82" i="2"/>
  <c r="BK83" i="2"/>
  <c r="BX83" i="2"/>
  <c r="BK84" i="2"/>
  <c r="BX84" i="2"/>
  <c r="BK85" i="2"/>
  <c r="BX85" i="2"/>
  <c r="BK86" i="2"/>
  <c r="BX86" i="2"/>
  <c r="BK87" i="2"/>
  <c r="BX87" i="2"/>
  <c r="BK88" i="2"/>
  <c r="BX88" i="2"/>
  <c r="BK89" i="2"/>
  <c r="BX89" i="2"/>
  <c r="BK90" i="2"/>
  <c r="BX90" i="2"/>
  <c r="BK91" i="2"/>
  <c r="BX91" i="2"/>
  <c r="BK92" i="2"/>
  <c r="BX92" i="2"/>
  <c r="BK93" i="2"/>
  <c r="BX93" i="2"/>
  <c r="BK94" i="2"/>
  <c r="BX94" i="2"/>
  <c r="BK95" i="2"/>
  <c r="BX95" i="2"/>
  <c r="BK96" i="2"/>
  <c r="BX96" i="2"/>
  <c r="BK97" i="2"/>
  <c r="BX97" i="2"/>
  <c r="BK98" i="2"/>
  <c r="BX98" i="2"/>
  <c r="BK99" i="2"/>
  <c r="BX99" i="2"/>
  <c r="BK100" i="2"/>
  <c r="BX100" i="2"/>
  <c r="BK101" i="2"/>
  <c r="BX101" i="2"/>
  <c r="BK102" i="2"/>
  <c r="BX102" i="2"/>
  <c r="BK103" i="2"/>
  <c r="BX103" i="2"/>
  <c r="BK104" i="2"/>
  <c r="BX104" i="2"/>
  <c r="BK105" i="2"/>
  <c r="BX105" i="2"/>
  <c r="BK106" i="2"/>
  <c r="BX106" i="2"/>
  <c r="BK107" i="2"/>
  <c r="BX107" i="2"/>
  <c r="A38" i="1"/>
  <c r="B38" i="1"/>
  <c r="A39" i="1"/>
  <c r="B39" i="1"/>
  <c r="A40" i="1"/>
  <c r="B40" i="1"/>
  <c r="P38" i="1"/>
  <c r="P39" i="1"/>
  <c r="P40" i="1"/>
  <c r="P37" i="1"/>
  <c r="A37" i="1"/>
  <c r="B37" i="1"/>
  <c r="BX9" i="2"/>
  <c r="BK9" i="2"/>
  <c r="N7" i="3" l="1"/>
  <c r="E11" i="5"/>
  <c r="E16" i="5"/>
  <c r="E19" i="5"/>
  <c r="E24" i="5"/>
  <c r="E27" i="5"/>
  <c r="E32" i="5"/>
  <c r="E35" i="5"/>
  <c r="E40" i="5"/>
  <c r="E43" i="5"/>
  <c r="E48" i="5"/>
  <c r="E51" i="5"/>
  <c r="E56" i="5"/>
  <c r="E59" i="5"/>
  <c r="E64" i="5"/>
  <c r="E67" i="5"/>
  <c r="E72" i="5"/>
  <c r="E75" i="5"/>
  <c r="E80" i="5"/>
  <c r="E83" i="5"/>
  <c r="E88" i="5"/>
  <c r="E91" i="5"/>
  <c r="E96" i="5"/>
  <c r="E99" i="5"/>
  <c r="E104" i="5"/>
  <c r="E107" i="5"/>
  <c r="E112" i="5"/>
  <c r="E115" i="5"/>
  <c r="E120" i="5"/>
  <c r="E123" i="5"/>
  <c r="E128" i="5"/>
  <c r="E131" i="5"/>
  <c r="E136" i="5"/>
  <c r="E139" i="5"/>
  <c r="E144" i="5"/>
  <c r="E147" i="5"/>
  <c r="E152" i="5"/>
  <c r="E155" i="5"/>
  <c r="E160" i="5"/>
  <c r="E163" i="5"/>
  <c r="E168" i="5"/>
  <c r="E171" i="5"/>
  <c r="E176" i="5"/>
  <c r="E179" i="5"/>
  <c r="E181" i="5"/>
  <c r="E183" i="5"/>
  <c r="E185" i="5"/>
  <c r="E187" i="5"/>
  <c r="E189" i="5"/>
  <c r="E191" i="5"/>
  <c r="E193" i="5"/>
  <c r="E195" i="5"/>
  <c r="E197" i="5"/>
  <c r="E199" i="5"/>
  <c r="E201" i="5"/>
  <c r="E203" i="5"/>
  <c r="E205" i="5"/>
  <c r="E207" i="5"/>
  <c r="E209" i="5"/>
  <c r="E211" i="5"/>
  <c r="E213" i="5"/>
  <c r="E215" i="5"/>
  <c r="E217" i="5"/>
  <c r="E219" i="5"/>
  <c r="E221" i="5"/>
  <c r="E223" i="5"/>
  <c r="E14" i="5"/>
  <c r="E17" i="5"/>
  <c r="E22" i="5"/>
  <c r="E25" i="5"/>
  <c r="E30" i="5"/>
  <c r="E33" i="5"/>
  <c r="E38" i="5"/>
  <c r="E41" i="5"/>
  <c r="E46" i="5"/>
  <c r="E49" i="5"/>
  <c r="E54" i="5"/>
  <c r="E57" i="5"/>
  <c r="E62" i="5"/>
  <c r="E65" i="5"/>
  <c r="E70" i="5"/>
  <c r="E73" i="5"/>
  <c r="E78" i="5"/>
  <c r="E81" i="5"/>
  <c r="E86" i="5"/>
  <c r="E89" i="5"/>
  <c r="E94" i="5"/>
  <c r="E97" i="5"/>
  <c r="E102" i="5"/>
  <c r="E105" i="5"/>
  <c r="E110" i="5"/>
  <c r="E113" i="5"/>
  <c r="E118" i="5"/>
  <c r="E121" i="5"/>
  <c r="E126" i="5"/>
  <c r="E129" i="5"/>
  <c r="E134" i="5"/>
  <c r="E137" i="5"/>
  <c r="E142" i="5"/>
  <c r="E145" i="5"/>
  <c r="E150" i="5"/>
  <c r="E153" i="5"/>
  <c r="E158" i="5"/>
  <c r="E161" i="5"/>
  <c r="E166" i="5"/>
  <c r="E169" i="5"/>
  <c r="E174" i="5"/>
  <c r="E177" i="5"/>
  <c r="E12" i="5"/>
  <c r="E23" i="5"/>
  <c r="E28" i="5"/>
  <c r="E39" i="5"/>
  <c r="E44" i="5"/>
  <c r="E55" i="5"/>
  <c r="E60" i="5"/>
  <c r="E71" i="5"/>
  <c r="E76" i="5"/>
  <c r="E87" i="5"/>
  <c r="E92" i="5"/>
  <c r="E103" i="5"/>
  <c r="E108" i="5"/>
  <c r="E119" i="5"/>
  <c r="E124" i="5"/>
  <c r="E135" i="5"/>
  <c r="E140" i="5"/>
  <c r="E151" i="5"/>
  <c r="E156" i="5"/>
  <c r="E167" i="5"/>
  <c r="E172" i="5"/>
  <c r="E182" i="5"/>
  <c r="E186" i="5"/>
  <c r="E190" i="5"/>
  <c r="E194" i="5"/>
  <c r="E198" i="5"/>
  <c r="E202" i="5"/>
  <c r="E206" i="5"/>
  <c r="E210" i="5"/>
  <c r="E214" i="5"/>
  <c r="E218" i="5"/>
  <c r="E222" i="5"/>
  <c r="E13" i="5"/>
  <c r="E18" i="5"/>
  <c r="E29" i="5"/>
  <c r="E34" i="5"/>
  <c r="E45" i="5"/>
  <c r="E50" i="5"/>
  <c r="E61" i="5"/>
  <c r="E66" i="5"/>
  <c r="E77" i="5"/>
  <c r="E82" i="5"/>
  <c r="E93" i="5"/>
  <c r="E98" i="5"/>
  <c r="E109" i="5"/>
  <c r="E114" i="5"/>
  <c r="E125" i="5"/>
  <c r="E130" i="5"/>
  <c r="E141" i="5"/>
  <c r="E146" i="5"/>
  <c r="E157" i="5"/>
  <c r="E162" i="5"/>
  <c r="E173" i="5"/>
  <c r="E178" i="5"/>
  <c r="E225" i="5"/>
  <c r="E227" i="5"/>
  <c r="E229" i="5"/>
  <c r="E231" i="5"/>
  <c r="E233" i="5"/>
  <c r="E235" i="5"/>
  <c r="E237" i="5"/>
  <c r="E239" i="5"/>
  <c r="E241" i="5"/>
  <c r="E243" i="5"/>
  <c r="E245" i="5"/>
  <c r="E247" i="5"/>
  <c r="E249" i="5"/>
  <c r="E251" i="5"/>
  <c r="E253" i="5"/>
  <c r="E255" i="5"/>
  <c r="E257" i="5"/>
  <c r="E259" i="5"/>
  <c r="E261" i="5"/>
  <c r="E263" i="5"/>
  <c r="E265" i="5"/>
  <c r="E267" i="5"/>
  <c r="E269" i="5"/>
  <c r="E271" i="5"/>
  <c r="E273" i="5"/>
  <c r="E275" i="5"/>
  <c r="E277" i="5"/>
  <c r="E279" i="5"/>
  <c r="E281" i="5"/>
  <c r="E283" i="5"/>
  <c r="E285" i="5"/>
  <c r="E287" i="5"/>
  <c r="E289" i="5"/>
  <c r="E291" i="5"/>
  <c r="E293" i="5"/>
  <c r="E295" i="5"/>
  <c r="E297" i="5"/>
  <c r="E299" i="5"/>
  <c r="E301" i="5"/>
  <c r="E303" i="5"/>
  <c r="E305" i="5"/>
  <c r="E307" i="5"/>
  <c r="E309" i="5"/>
  <c r="E311" i="5"/>
  <c r="E313" i="5"/>
  <c r="E315" i="5"/>
  <c r="E317" i="5"/>
  <c r="E319" i="5"/>
  <c r="E321" i="5"/>
  <c r="E323" i="5"/>
  <c r="E325" i="5"/>
  <c r="E327" i="5"/>
  <c r="E329" i="5"/>
  <c r="E331" i="5"/>
  <c r="E333" i="5"/>
  <c r="E335" i="5"/>
  <c r="E337" i="5"/>
  <c r="E339" i="5"/>
  <c r="E341" i="5"/>
  <c r="E343" i="5"/>
  <c r="E345" i="5"/>
  <c r="E347" i="5"/>
  <c r="E349" i="5"/>
  <c r="E351" i="5"/>
  <c r="E353" i="5"/>
  <c r="E355" i="5"/>
  <c r="E357" i="5"/>
  <c r="E359" i="5"/>
  <c r="E361" i="5"/>
  <c r="E363" i="5"/>
  <c r="E365" i="5"/>
  <c r="E367" i="5"/>
  <c r="E369" i="5"/>
  <c r="E371" i="5"/>
  <c r="E373" i="5"/>
  <c r="E375" i="5"/>
  <c r="E377" i="5"/>
  <c r="E379" i="5"/>
  <c r="E381" i="5"/>
  <c r="E383" i="5"/>
  <c r="E385" i="5"/>
  <c r="E387" i="5"/>
  <c r="E389" i="5"/>
  <c r="E391" i="5"/>
  <c r="E393" i="5"/>
  <c r="E395" i="5"/>
  <c r="E397" i="5"/>
  <c r="E399" i="5"/>
  <c r="E401" i="5"/>
  <c r="E403" i="5"/>
  <c r="E405" i="5"/>
  <c r="E407" i="5"/>
  <c r="E409" i="5"/>
  <c r="E411" i="5"/>
  <c r="E413" i="5"/>
  <c r="E415" i="5"/>
  <c r="E417" i="5"/>
  <c r="E419" i="5"/>
  <c r="E421" i="5"/>
  <c r="E423" i="5"/>
  <c r="E425" i="5"/>
  <c r="E427" i="5"/>
  <c r="E429" i="5"/>
  <c r="E431" i="5"/>
  <c r="E433" i="5"/>
  <c r="E435" i="5"/>
  <c r="E437" i="5"/>
  <c r="E439" i="5"/>
  <c r="E441" i="5"/>
  <c r="E443" i="5"/>
  <c r="E445" i="5"/>
  <c r="E447" i="5"/>
  <c r="E449" i="5"/>
  <c r="E451" i="5"/>
  <c r="E453" i="5"/>
  <c r="E455" i="5"/>
  <c r="E457" i="5"/>
  <c r="E459" i="5"/>
  <c r="E461" i="5"/>
  <c r="E463" i="5"/>
  <c r="E465" i="5"/>
  <c r="E467" i="5"/>
  <c r="E469" i="5"/>
  <c r="E471" i="5"/>
  <c r="E473" i="5"/>
  <c r="E475" i="5"/>
  <c r="E477" i="5"/>
  <c r="E15" i="5"/>
  <c r="E36" i="5"/>
  <c r="E47" i="5"/>
  <c r="E68" i="5"/>
  <c r="E79" i="5"/>
  <c r="E100" i="5"/>
  <c r="E111" i="5"/>
  <c r="E132" i="5"/>
  <c r="E143" i="5"/>
  <c r="E164" i="5"/>
  <c r="E175" i="5"/>
  <c r="E184" i="5"/>
  <c r="E192" i="5"/>
  <c r="E200" i="5"/>
  <c r="E208" i="5"/>
  <c r="E216" i="5"/>
  <c r="E26" i="5"/>
  <c r="E37" i="5"/>
  <c r="E58" i="5"/>
  <c r="E69" i="5"/>
  <c r="E90" i="5"/>
  <c r="E101" i="5"/>
  <c r="E122" i="5"/>
  <c r="E133" i="5"/>
  <c r="E154" i="5"/>
  <c r="E165" i="5"/>
  <c r="E224" i="5"/>
  <c r="E228" i="5"/>
  <c r="E232" i="5"/>
  <c r="E236" i="5"/>
  <c r="E240" i="5"/>
  <c r="E244" i="5"/>
  <c r="E248" i="5"/>
  <c r="E252" i="5"/>
  <c r="E256" i="5"/>
  <c r="E260" i="5"/>
  <c r="E264" i="5"/>
  <c r="E268" i="5"/>
  <c r="E272" i="5"/>
  <c r="E276" i="5"/>
  <c r="E280" i="5"/>
  <c r="E284" i="5"/>
  <c r="E288" i="5"/>
  <c r="E292" i="5"/>
  <c r="E296" i="5"/>
  <c r="E300" i="5"/>
  <c r="E304" i="5"/>
  <c r="E308" i="5"/>
  <c r="E312" i="5"/>
  <c r="E316" i="5"/>
  <c r="E320" i="5"/>
  <c r="E324" i="5"/>
  <c r="E328" i="5"/>
  <c r="E332" i="5"/>
  <c r="E336" i="5"/>
  <c r="E340" i="5"/>
  <c r="E344" i="5"/>
  <c r="E348" i="5"/>
  <c r="E352" i="5"/>
  <c r="E356" i="5"/>
  <c r="E360" i="5"/>
  <c r="E364" i="5"/>
  <c r="E368" i="5"/>
  <c r="E372" i="5"/>
  <c r="E376" i="5"/>
  <c r="E380" i="5"/>
  <c r="E384" i="5"/>
  <c r="E388" i="5"/>
  <c r="E392" i="5"/>
  <c r="E396" i="5"/>
  <c r="E400" i="5"/>
  <c r="E404" i="5"/>
  <c r="E408" i="5"/>
  <c r="E412" i="5"/>
  <c r="E416" i="5"/>
  <c r="E420" i="5"/>
  <c r="E424" i="5"/>
  <c r="E428" i="5"/>
  <c r="E432" i="5"/>
  <c r="E436" i="5"/>
  <c r="E440" i="5"/>
  <c r="E444" i="5"/>
  <c r="E448" i="5"/>
  <c r="E452" i="5"/>
  <c r="E456" i="5"/>
  <c r="E460" i="5"/>
  <c r="E464" i="5"/>
  <c r="E468" i="5"/>
  <c r="E472" i="5"/>
  <c r="E476" i="5"/>
  <c r="E479" i="5"/>
  <c r="E481" i="5"/>
  <c r="E483" i="5"/>
  <c r="E485" i="5"/>
  <c r="E487" i="5"/>
  <c r="E489" i="5"/>
  <c r="E491" i="5"/>
  <c r="E493" i="5"/>
  <c r="E495" i="5"/>
  <c r="E497" i="5"/>
  <c r="E499" i="5"/>
  <c r="E501" i="5"/>
  <c r="E503" i="5"/>
  <c r="E505" i="5"/>
  <c r="E507" i="5"/>
  <c r="E509" i="5"/>
  <c r="E511" i="5"/>
  <c r="E513" i="5"/>
  <c r="E515" i="5"/>
  <c r="E517" i="5"/>
  <c r="E519" i="5"/>
  <c r="E521" i="5"/>
  <c r="E523" i="5"/>
  <c r="E525" i="5"/>
  <c r="E527" i="5"/>
  <c r="E529" i="5"/>
  <c r="E531" i="5"/>
  <c r="E533" i="5"/>
  <c r="E535" i="5"/>
  <c r="E537" i="5"/>
  <c r="E539" i="5"/>
  <c r="E541" i="5"/>
  <c r="E543" i="5"/>
  <c r="E545" i="5"/>
  <c r="E547" i="5"/>
  <c r="E549" i="5"/>
  <c r="E551" i="5"/>
  <c r="E553" i="5"/>
  <c r="E555" i="5"/>
  <c r="E557" i="5"/>
  <c r="E559" i="5"/>
  <c r="E561" i="5"/>
  <c r="E563" i="5"/>
  <c r="E565" i="5"/>
  <c r="E567" i="5"/>
  <c r="E569" i="5"/>
  <c r="E571" i="5"/>
  <c r="E573" i="5"/>
  <c r="E575" i="5"/>
  <c r="E577" i="5"/>
  <c r="E579" i="5"/>
  <c r="E581" i="5"/>
  <c r="E583" i="5"/>
  <c r="E585" i="5"/>
  <c r="E587" i="5"/>
  <c r="E589" i="5"/>
  <c r="E591" i="5"/>
  <c r="E593" i="5"/>
  <c r="E595" i="5"/>
  <c r="E597" i="5"/>
  <c r="E599" i="5"/>
  <c r="E601" i="5"/>
  <c r="E603" i="5"/>
  <c r="E605" i="5"/>
  <c r="E607" i="5"/>
  <c r="E609" i="5"/>
  <c r="E611" i="5"/>
  <c r="E613" i="5"/>
  <c r="E615" i="5"/>
  <c r="E617" i="5"/>
  <c r="E619" i="5"/>
  <c r="E621" i="5"/>
  <c r="E623" i="5"/>
  <c r="E625" i="5"/>
  <c r="E627" i="5"/>
  <c r="E629" i="5"/>
  <c r="E631" i="5"/>
  <c r="E633" i="5"/>
  <c r="E635" i="5"/>
  <c r="E637" i="5"/>
  <c r="E639" i="5"/>
  <c r="E641" i="5"/>
  <c r="E643" i="5"/>
  <c r="E645" i="5"/>
  <c r="E647" i="5"/>
  <c r="E20" i="5"/>
  <c r="E63" i="5"/>
  <c r="E84" i="5"/>
  <c r="E127" i="5"/>
  <c r="E148" i="5"/>
  <c r="E188" i="5"/>
  <c r="E204" i="5"/>
  <c r="E220" i="5"/>
  <c r="E649" i="5"/>
  <c r="E651" i="5"/>
  <c r="E653" i="5"/>
  <c r="E655" i="5"/>
  <c r="E657" i="5"/>
  <c r="E659" i="5"/>
  <c r="E661" i="5"/>
  <c r="E663" i="5"/>
  <c r="E665" i="5"/>
  <c r="E667" i="5"/>
  <c r="E669" i="5"/>
  <c r="E671" i="5"/>
  <c r="E673" i="5"/>
  <c r="E675" i="5"/>
  <c r="E677" i="5"/>
  <c r="E679" i="5"/>
  <c r="E52" i="5"/>
  <c r="E95" i="5"/>
  <c r="E116" i="5"/>
  <c r="E159" i="5"/>
  <c r="E180" i="5"/>
  <c r="E196" i="5"/>
  <c r="E212" i="5"/>
  <c r="E650" i="5"/>
  <c r="E654" i="5"/>
  <c r="E658" i="5"/>
  <c r="E662" i="5"/>
  <c r="E666" i="5"/>
  <c r="E670" i="5"/>
  <c r="E674" i="5"/>
  <c r="E678" i="5"/>
  <c r="E74" i="5"/>
  <c r="E117" i="5"/>
  <c r="E226" i="5"/>
  <c r="E242" i="5"/>
  <c r="E258" i="5"/>
  <c r="E274" i="5"/>
  <c r="E290" i="5"/>
  <c r="E306" i="5"/>
  <c r="E322" i="5"/>
  <c r="E338" i="5"/>
  <c r="E354" i="5"/>
  <c r="E362" i="5"/>
  <c r="E378" i="5"/>
  <c r="E394" i="5"/>
  <c r="E410" i="5"/>
  <c r="E426" i="5"/>
  <c r="E442" i="5"/>
  <c r="E458" i="5"/>
  <c r="E474" i="5"/>
  <c r="E484" i="5"/>
  <c r="E492" i="5"/>
  <c r="E500" i="5"/>
  <c r="E508" i="5"/>
  <c r="E516" i="5"/>
  <c r="E524" i="5"/>
  <c r="E532" i="5"/>
  <c r="E540" i="5"/>
  <c r="E548" i="5"/>
  <c r="E556" i="5"/>
  <c r="E564" i="5"/>
  <c r="E572" i="5"/>
  <c r="E580" i="5"/>
  <c r="E588" i="5"/>
  <c r="E592" i="5"/>
  <c r="E600" i="5"/>
  <c r="E608" i="5"/>
  <c r="E616" i="5"/>
  <c r="E624" i="5"/>
  <c r="E632" i="5"/>
  <c r="E640" i="5"/>
  <c r="E648" i="5"/>
  <c r="E10" i="5"/>
  <c r="E21" i="5"/>
  <c r="E42" i="5"/>
  <c r="E85" i="5"/>
  <c r="E106" i="5"/>
  <c r="E149" i="5"/>
  <c r="E170" i="5"/>
  <c r="E230" i="5"/>
  <c r="E238" i="5"/>
  <c r="E246" i="5"/>
  <c r="E254" i="5"/>
  <c r="E262" i="5"/>
  <c r="E270" i="5"/>
  <c r="E278" i="5"/>
  <c r="E286" i="5"/>
  <c r="E294" i="5"/>
  <c r="E302" i="5"/>
  <c r="E310" i="5"/>
  <c r="E318" i="5"/>
  <c r="E326" i="5"/>
  <c r="E334" i="5"/>
  <c r="E342" i="5"/>
  <c r="E350" i="5"/>
  <c r="E358" i="5"/>
  <c r="E366" i="5"/>
  <c r="E374" i="5"/>
  <c r="E382" i="5"/>
  <c r="E390" i="5"/>
  <c r="E398" i="5"/>
  <c r="E406" i="5"/>
  <c r="E414" i="5"/>
  <c r="E422" i="5"/>
  <c r="E430" i="5"/>
  <c r="E438" i="5"/>
  <c r="E446" i="5"/>
  <c r="E454" i="5"/>
  <c r="E462" i="5"/>
  <c r="E470" i="5"/>
  <c r="E478" i="5"/>
  <c r="E482" i="5"/>
  <c r="E486" i="5"/>
  <c r="E490" i="5"/>
  <c r="E494" i="5"/>
  <c r="E498" i="5"/>
  <c r="E502" i="5"/>
  <c r="E506" i="5"/>
  <c r="E510" i="5"/>
  <c r="E514" i="5"/>
  <c r="E518" i="5"/>
  <c r="E522" i="5"/>
  <c r="E526" i="5"/>
  <c r="E530" i="5"/>
  <c r="E534" i="5"/>
  <c r="E538" i="5"/>
  <c r="E542" i="5"/>
  <c r="E546" i="5"/>
  <c r="E550" i="5"/>
  <c r="E554" i="5"/>
  <c r="E558" i="5"/>
  <c r="E562" i="5"/>
  <c r="E566" i="5"/>
  <c r="E570" i="5"/>
  <c r="E574" i="5"/>
  <c r="E578" i="5"/>
  <c r="E582" i="5"/>
  <c r="E586" i="5"/>
  <c r="E590" i="5"/>
  <c r="E594" i="5"/>
  <c r="E598" i="5"/>
  <c r="E602" i="5"/>
  <c r="E606" i="5"/>
  <c r="E610" i="5"/>
  <c r="E614" i="5"/>
  <c r="E618" i="5"/>
  <c r="E622" i="5"/>
  <c r="E626" i="5"/>
  <c r="E630" i="5"/>
  <c r="E634" i="5"/>
  <c r="E638" i="5"/>
  <c r="E642" i="5"/>
  <c r="E646" i="5"/>
  <c r="E9" i="5"/>
  <c r="E7" i="5"/>
  <c r="E31" i="5"/>
  <c r="E652" i="5"/>
  <c r="E656" i="5"/>
  <c r="E660" i="5"/>
  <c r="E664" i="5"/>
  <c r="E668" i="5"/>
  <c r="E672" i="5"/>
  <c r="E676" i="5"/>
  <c r="E680" i="5"/>
  <c r="E53" i="5"/>
  <c r="E138" i="5"/>
  <c r="E234" i="5"/>
  <c r="E250" i="5"/>
  <c r="E266" i="5"/>
  <c r="E282" i="5"/>
  <c r="E298" i="5"/>
  <c r="E314" i="5"/>
  <c r="E330" i="5"/>
  <c r="E346" i="5"/>
  <c r="E370" i="5"/>
  <c r="E386" i="5"/>
  <c r="E402" i="5"/>
  <c r="E418" i="5"/>
  <c r="E434" i="5"/>
  <c r="E450" i="5"/>
  <c r="E466" i="5"/>
  <c r="E480" i="5"/>
  <c r="E488" i="5"/>
  <c r="E496" i="5"/>
  <c r="E504" i="5"/>
  <c r="E512" i="5"/>
  <c r="E520" i="5"/>
  <c r="E528" i="5"/>
  <c r="E536" i="5"/>
  <c r="E544" i="5"/>
  <c r="E552" i="5"/>
  <c r="E560" i="5"/>
  <c r="E568" i="5"/>
  <c r="E576" i="5"/>
  <c r="E584" i="5"/>
  <c r="E596" i="5"/>
  <c r="E604" i="5"/>
  <c r="E612" i="5"/>
  <c r="E620" i="5"/>
  <c r="E628" i="5"/>
  <c r="E636" i="5"/>
  <c r="E644" i="5"/>
  <c r="E8" i="5"/>
  <c r="B7" i="3"/>
  <c r="D11" i="5"/>
  <c r="D13" i="5"/>
  <c r="D15" i="5"/>
  <c r="D17" i="5"/>
  <c r="D19" i="5"/>
  <c r="D21" i="5"/>
  <c r="D23" i="5"/>
  <c r="D25" i="5"/>
  <c r="D27" i="5"/>
  <c r="D29" i="5"/>
  <c r="D31" i="5"/>
  <c r="D33" i="5"/>
  <c r="D35" i="5"/>
  <c r="D37" i="5"/>
  <c r="D39" i="5"/>
  <c r="D41" i="5"/>
  <c r="D43" i="5"/>
  <c r="D45" i="5"/>
  <c r="D47" i="5"/>
  <c r="D49" i="5"/>
  <c r="D51" i="5"/>
  <c r="D53" i="5"/>
  <c r="D55" i="5"/>
  <c r="D57" i="5"/>
  <c r="D59" i="5"/>
  <c r="D61" i="5"/>
  <c r="D63" i="5"/>
  <c r="D65" i="5"/>
  <c r="D67" i="5"/>
  <c r="D69" i="5"/>
  <c r="D71" i="5"/>
  <c r="D73" i="5"/>
  <c r="D75" i="5"/>
  <c r="D77" i="5"/>
  <c r="D79" i="5"/>
  <c r="D81" i="5"/>
  <c r="D83" i="5"/>
  <c r="D85" i="5"/>
  <c r="D87" i="5"/>
  <c r="D89" i="5"/>
  <c r="D91" i="5"/>
  <c r="D93" i="5"/>
  <c r="D95" i="5"/>
  <c r="D97" i="5"/>
  <c r="D99" i="5"/>
  <c r="D101" i="5"/>
  <c r="D103" i="5"/>
  <c r="D105" i="5"/>
  <c r="D107" i="5"/>
  <c r="D109" i="5"/>
  <c r="D111" i="5"/>
  <c r="D113" i="5"/>
  <c r="D115" i="5"/>
  <c r="D117" i="5"/>
  <c r="D119" i="5"/>
  <c r="D121" i="5"/>
  <c r="D123" i="5"/>
  <c r="D125" i="5"/>
  <c r="D127" i="5"/>
  <c r="D129" i="5"/>
  <c r="D131" i="5"/>
  <c r="D133" i="5"/>
  <c r="D135" i="5"/>
  <c r="D137" i="5"/>
  <c r="D139" i="5"/>
  <c r="D141" i="5"/>
  <c r="D143" i="5"/>
  <c r="D145" i="5"/>
  <c r="D147" i="5"/>
  <c r="D149" i="5"/>
  <c r="D151" i="5"/>
  <c r="D153" i="5"/>
  <c r="D155" i="5"/>
  <c r="D157" i="5"/>
  <c r="D159" i="5"/>
  <c r="D161" i="5"/>
  <c r="D163" i="5"/>
  <c r="D165" i="5"/>
  <c r="D167" i="5"/>
  <c r="D169" i="5"/>
  <c r="D171" i="5"/>
  <c r="D173" i="5"/>
  <c r="D175" i="5"/>
  <c r="D177" i="5"/>
  <c r="D179" i="5"/>
  <c r="D14" i="5"/>
  <c r="D22" i="5"/>
  <c r="D30" i="5"/>
  <c r="D38" i="5"/>
  <c r="D46" i="5"/>
  <c r="D54" i="5"/>
  <c r="D62" i="5"/>
  <c r="D70" i="5"/>
  <c r="D78" i="5"/>
  <c r="D86" i="5"/>
  <c r="D94" i="5"/>
  <c r="D102" i="5"/>
  <c r="D110" i="5"/>
  <c r="D118" i="5"/>
  <c r="D126" i="5"/>
  <c r="D134" i="5"/>
  <c r="D142" i="5"/>
  <c r="D150" i="5"/>
  <c r="D158" i="5"/>
  <c r="D166" i="5"/>
  <c r="D174" i="5"/>
  <c r="D12" i="5"/>
  <c r="D20" i="5"/>
  <c r="D28" i="5"/>
  <c r="D36" i="5"/>
  <c r="D44" i="5"/>
  <c r="D52" i="5"/>
  <c r="D60" i="5"/>
  <c r="D68" i="5"/>
  <c r="D76" i="5"/>
  <c r="D84" i="5"/>
  <c r="D92" i="5"/>
  <c r="D100" i="5"/>
  <c r="D108" i="5"/>
  <c r="D116" i="5"/>
  <c r="D124" i="5"/>
  <c r="D132" i="5"/>
  <c r="D140" i="5"/>
  <c r="D148" i="5"/>
  <c r="D156" i="5"/>
  <c r="D164" i="5"/>
  <c r="D172" i="5"/>
  <c r="D180" i="5"/>
  <c r="D182" i="5"/>
  <c r="D184" i="5"/>
  <c r="D186" i="5"/>
  <c r="D188" i="5"/>
  <c r="D190" i="5"/>
  <c r="D192" i="5"/>
  <c r="D194" i="5"/>
  <c r="D196" i="5"/>
  <c r="D198" i="5"/>
  <c r="D200" i="5"/>
  <c r="D202" i="5"/>
  <c r="D204" i="5"/>
  <c r="D206" i="5"/>
  <c r="D208" i="5"/>
  <c r="D210" i="5"/>
  <c r="D212" i="5"/>
  <c r="D214" i="5"/>
  <c r="D216" i="5"/>
  <c r="D218" i="5"/>
  <c r="D220" i="5"/>
  <c r="D222" i="5"/>
  <c r="D18" i="5"/>
  <c r="D34" i="5"/>
  <c r="D50" i="5"/>
  <c r="D66" i="5"/>
  <c r="D82" i="5"/>
  <c r="D98" i="5"/>
  <c r="D114" i="5"/>
  <c r="D130" i="5"/>
  <c r="D146" i="5"/>
  <c r="D162" i="5"/>
  <c r="D178" i="5"/>
  <c r="D225" i="5"/>
  <c r="D227" i="5"/>
  <c r="D229" i="5"/>
  <c r="D231" i="5"/>
  <c r="D233" i="5"/>
  <c r="D235" i="5"/>
  <c r="D237" i="5"/>
  <c r="D239" i="5"/>
  <c r="D241" i="5"/>
  <c r="D243" i="5"/>
  <c r="D245" i="5"/>
  <c r="D247" i="5"/>
  <c r="D249" i="5"/>
  <c r="D251" i="5"/>
  <c r="D253" i="5"/>
  <c r="D255" i="5"/>
  <c r="D257" i="5"/>
  <c r="D259" i="5"/>
  <c r="D261" i="5"/>
  <c r="D263" i="5"/>
  <c r="D265" i="5"/>
  <c r="D267" i="5"/>
  <c r="D269" i="5"/>
  <c r="D271" i="5"/>
  <c r="D273" i="5"/>
  <c r="D275" i="5"/>
  <c r="D277" i="5"/>
  <c r="D279" i="5"/>
  <c r="D281" i="5"/>
  <c r="D283" i="5"/>
  <c r="D285" i="5"/>
  <c r="D287" i="5"/>
  <c r="D289" i="5"/>
  <c r="D291" i="5"/>
  <c r="D293" i="5"/>
  <c r="D295" i="5"/>
  <c r="D297" i="5"/>
  <c r="D299" i="5"/>
  <c r="D301" i="5"/>
  <c r="D303" i="5"/>
  <c r="D305" i="5"/>
  <c r="D307" i="5"/>
  <c r="D309" i="5"/>
  <c r="D311" i="5"/>
  <c r="D313" i="5"/>
  <c r="D315" i="5"/>
  <c r="D317" i="5"/>
  <c r="D319" i="5"/>
  <c r="D321" i="5"/>
  <c r="D323" i="5"/>
  <c r="D325" i="5"/>
  <c r="D327" i="5"/>
  <c r="D329" i="5"/>
  <c r="D331" i="5"/>
  <c r="D333" i="5"/>
  <c r="D335" i="5"/>
  <c r="D337" i="5"/>
  <c r="D339" i="5"/>
  <c r="D341" i="5"/>
  <c r="D343" i="5"/>
  <c r="D345" i="5"/>
  <c r="D347" i="5"/>
  <c r="D349" i="5"/>
  <c r="D351" i="5"/>
  <c r="D353" i="5"/>
  <c r="D355" i="5"/>
  <c r="D357" i="5"/>
  <c r="D359" i="5"/>
  <c r="D361" i="5"/>
  <c r="D363" i="5"/>
  <c r="D365" i="5"/>
  <c r="D367" i="5"/>
  <c r="D369" i="5"/>
  <c r="D371" i="5"/>
  <c r="D373" i="5"/>
  <c r="D375" i="5"/>
  <c r="D377" i="5"/>
  <c r="D379" i="5"/>
  <c r="D381" i="5"/>
  <c r="D383" i="5"/>
  <c r="D385" i="5"/>
  <c r="D387" i="5"/>
  <c r="D389" i="5"/>
  <c r="D391" i="5"/>
  <c r="D393" i="5"/>
  <c r="D395" i="5"/>
  <c r="D397" i="5"/>
  <c r="D399" i="5"/>
  <c r="D401" i="5"/>
  <c r="D403" i="5"/>
  <c r="D405" i="5"/>
  <c r="D407" i="5"/>
  <c r="D409" i="5"/>
  <c r="D411" i="5"/>
  <c r="D413" i="5"/>
  <c r="D415" i="5"/>
  <c r="D417" i="5"/>
  <c r="D419" i="5"/>
  <c r="D421" i="5"/>
  <c r="D423" i="5"/>
  <c r="D425" i="5"/>
  <c r="D427" i="5"/>
  <c r="D429" i="5"/>
  <c r="D431" i="5"/>
  <c r="D433" i="5"/>
  <c r="D435" i="5"/>
  <c r="D437" i="5"/>
  <c r="D439" i="5"/>
  <c r="D441" i="5"/>
  <c r="D443" i="5"/>
  <c r="D445" i="5"/>
  <c r="D447" i="5"/>
  <c r="D449" i="5"/>
  <c r="D451" i="5"/>
  <c r="D453" i="5"/>
  <c r="D455" i="5"/>
  <c r="D457" i="5"/>
  <c r="D459" i="5"/>
  <c r="D461" i="5"/>
  <c r="D463" i="5"/>
  <c r="D465" i="5"/>
  <c r="D467" i="5"/>
  <c r="D469" i="5"/>
  <c r="D471" i="5"/>
  <c r="D473" i="5"/>
  <c r="D475" i="5"/>
  <c r="D477" i="5"/>
  <c r="D24" i="5"/>
  <c r="D40" i="5"/>
  <c r="D56" i="5"/>
  <c r="D72" i="5"/>
  <c r="D88" i="5"/>
  <c r="D104" i="5"/>
  <c r="D120" i="5"/>
  <c r="D136" i="5"/>
  <c r="D152" i="5"/>
  <c r="D168" i="5"/>
  <c r="D183" i="5"/>
  <c r="D187" i="5"/>
  <c r="D191" i="5"/>
  <c r="D195" i="5"/>
  <c r="D199" i="5"/>
  <c r="D203" i="5"/>
  <c r="D207" i="5"/>
  <c r="D211" i="5"/>
  <c r="D215" i="5"/>
  <c r="D219" i="5"/>
  <c r="D223" i="5"/>
  <c r="D26" i="5"/>
  <c r="D58" i="5"/>
  <c r="D90" i="5"/>
  <c r="D122" i="5"/>
  <c r="D154" i="5"/>
  <c r="D224" i="5"/>
  <c r="D228" i="5"/>
  <c r="D232" i="5"/>
  <c r="D236" i="5"/>
  <c r="D240" i="5"/>
  <c r="D244" i="5"/>
  <c r="D248" i="5"/>
  <c r="D252" i="5"/>
  <c r="D256" i="5"/>
  <c r="D260" i="5"/>
  <c r="D264" i="5"/>
  <c r="D268" i="5"/>
  <c r="D272" i="5"/>
  <c r="D276" i="5"/>
  <c r="D280" i="5"/>
  <c r="D284" i="5"/>
  <c r="D288" i="5"/>
  <c r="D292" i="5"/>
  <c r="D296" i="5"/>
  <c r="D300" i="5"/>
  <c r="D304" i="5"/>
  <c r="D308" i="5"/>
  <c r="D312" i="5"/>
  <c r="D316" i="5"/>
  <c r="D320" i="5"/>
  <c r="D324" i="5"/>
  <c r="D328" i="5"/>
  <c r="D332" i="5"/>
  <c r="D336" i="5"/>
  <c r="D340" i="5"/>
  <c r="D344" i="5"/>
  <c r="D348" i="5"/>
  <c r="D352" i="5"/>
  <c r="D356" i="5"/>
  <c r="D360" i="5"/>
  <c r="D364" i="5"/>
  <c r="D368" i="5"/>
  <c r="D372" i="5"/>
  <c r="D376" i="5"/>
  <c r="D380" i="5"/>
  <c r="D384" i="5"/>
  <c r="D388" i="5"/>
  <c r="D392" i="5"/>
  <c r="D396" i="5"/>
  <c r="D400" i="5"/>
  <c r="D404" i="5"/>
  <c r="D408" i="5"/>
  <c r="D412" i="5"/>
  <c r="D416" i="5"/>
  <c r="D420" i="5"/>
  <c r="D424" i="5"/>
  <c r="D428" i="5"/>
  <c r="D432" i="5"/>
  <c r="D436" i="5"/>
  <c r="D440" i="5"/>
  <c r="D444" i="5"/>
  <c r="D448" i="5"/>
  <c r="D452" i="5"/>
  <c r="D456" i="5"/>
  <c r="D460" i="5"/>
  <c r="D464" i="5"/>
  <c r="D468" i="5"/>
  <c r="D472" i="5"/>
  <c r="D476" i="5"/>
  <c r="D479" i="5"/>
  <c r="D481" i="5"/>
  <c r="D483" i="5"/>
  <c r="D485" i="5"/>
  <c r="D487" i="5"/>
  <c r="D489" i="5"/>
  <c r="D491" i="5"/>
  <c r="D493" i="5"/>
  <c r="D495" i="5"/>
  <c r="D497" i="5"/>
  <c r="D499" i="5"/>
  <c r="D501" i="5"/>
  <c r="D503" i="5"/>
  <c r="D505" i="5"/>
  <c r="D507" i="5"/>
  <c r="D509" i="5"/>
  <c r="D511" i="5"/>
  <c r="D513" i="5"/>
  <c r="D515" i="5"/>
  <c r="D517" i="5"/>
  <c r="D519" i="5"/>
  <c r="D521" i="5"/>
  <c r="D523" i="5"/>
  <c r="D525" i="5"/>
  <c r="D527" i="5"/>
  <c r="D529" i="5"/>
  <c r="D531" i="5"/>
  <c r="D533" i="5"/>
  <c r="D535" i="5"/>
  <c r="D537" i="5"/>
  <c r="D539" i="5"/>
  <c r="D541" i="5"/>
  <c r="D543" i="5"/>
  <c r="D545" i="5"/>
  <c r="D547" i="5"/>
  <c r="D549" i="5"/>
  <c r="D551" i="5"/>
  <c r="D553" i="5"/>
  <c r="D555" i="5"/>
  <c r="D557" i="5"/>
  <c r="D559" i="5"/>
  <c r="D561" i="5"/>
  <c r="D563" i="5"/>
  <c r="D565" i="5"/>
  <c r="D567" i="5"/>
  <c r="D569" i="5"/>
  <c r="D571" i="5"/>
  <c r="D573" i="5"/>
  <c r="D575" i="5"/>
  <c r="D577" i="5"/>
  <c r="D579" i="5"/>
  <c r="D581" i="5"/>
  <c r="D583" i="5"/>
  <c r="D585" i="5"/>
  <c r="D587" i="5"/>
  <c r="D589" i="5"/>
  <c r="D591" i="5"/>
  <c r="D593" i="5"/>
  <c r="D595" i="5"/>
  <c r="D597" i="5"/>
  <c r="D599" i="5"/>
  <c r="D601" i="5"/>
  <c r="D603" i="5"/>
  <c r="D605" i="5"/>
  <c r="D607" i="5"/>
  <c r="D609" i="5"/>
  <c r="D611" i="5"/>
  <c r="D613" i="5"/>
  <c r="D615" i="5"/>
  <c r="D617" i="5"/>
  <c r="D619" i="5"/>
  <c r="D621" i="5"/>
  <c r="D623" i="5"/>
  <c r="D625" i="5"/>
  <c r="D627" i="5"/>
  <c r="D629" i="5"/>
  <c r="D631" i="5"/>
  <c r="D633" i="5"/>
  <c r="D635" i="5"/>
  <c r="D637" i="5"/>
  <c r="D639" i="5"/>
  <c r="D641" i="5"/>
  <c r="D643" i="5"/>
  <c r="D645" i="5"/>
  <c r="D647" i="5"/>
  <c r="D649" i="5"/>
  <c r="D16" i="5"/>
  <c r="D48" i="5"/>
  <c r="D80" i="5"/>
  <c r="D112" i="5"/>
  <c r="D144" i="5"/>
  <c r="D176" i="5"/>
  <c r="D185" i="5"/>
  <c r="D193" i="5"/>
  <c r="D201" i="5"/>
  <c r="D209" i="5"/>
  <c r="D217" i="5"/>
  <c r="D42" i="5"/>
  <c r="D106" i="5"/>
  <c r="D170" i="5"/>
  <c r="D230" i="5"/>
  <c r="D238" i="5"/>
  <c r="D246" i="5"/>
  <c r="D254" i="5"/>
  <c r="D262" i="5"/>
  <c r="D270" i="5"/>
  <c r="D278" i="5"/>
  <c r="D286" i="5"/>
  <c r="D294" i="5"/>
  <c r="D302" i="5"/>
  <c r="D310" i="5"/>
  <c r="D318" i="5"/>
  <c r="D326" i="5"/>
  <c r="D334" i="5"/>
  <c r="D342" i="5"/>
  <c r="D350" i="5"/>
  <c r="D358" i="5"/>
  <c r="D366" i="5"/>
  <c r="D374" i="5"/>
  <c r="D382" i="5"/>
  <c r="D390" i="5"/>
  <c r="D398" i="5"/>
  <c r="D406" i="5"/>
  <c r="D414" i="5"/>
  <c r="D422" i="5"/>
  <c r="D430" i="5"/>
  <c r="D438" i="5"/>
  <c r="D446" i="5"/>
  <c r="D454" i="5"/>
  <c r="D462" i="5"/>
  <c r="D470" i="5"/>
  <c r="D478" i="5"/>
  <c r="D482" i="5"/>
  <c r="D486" i="5"/>
  <c r="D490" i="5"/>
  <c r="D494" i="5"/>
  <c r="D498" i="5"/>
  <c r="D502" i="5"/>
  <c r="D506" i="5"/>
  <c r="D510" i="5"/>
  <c r="D514" i="5"/>
  <c r="D518" i="5"/>
  <c r="D522" i="5"/>
  <c r="D526" i="5"/>
  <c r="D530" i="5"/>
  <c r="D534" i="5"/>
  <c r="D538" i="5"/>
  <c r="D542" i="5"/>
  <c r="D546" i="5"/>
  <c r="D550" i="5"/>
  <c r="D554" i="5"/>
  <c r="D558" i="5"/>
  <c r="D562" i="5"/>
  <c r="D566" i="5"/>
  <c r="D570" i="5"/>
  <c r="D574" i="5"/>
  <c r="D578" i="5"/>
  <c r="D582" i="5"/>
  <c r="D586" i="5"/>
  <c r="D590" i="5"/>
  <c r="D594" i="5"/>
  <c r="D598" i="5"/>
  <c r="D602" i="5"/>
  <c r="D606" i="5"/>
  <c r="D610" i="5"/>
  <c r="D614" i="5"/>
  <c r="D618" i="5"/>
  <c r="D622" i="5"/>
  <c r="D626" i="5"/>
  <c r="D630" i="5"/>
  <c r="D634" i="5"/>
  <c r="D638" i="5"/>
  <c r="D642" i="5"/>
  <c r="D646" i="5"/>
  <c r="D10" i="5"/>
  <c r="D8" i="5"/>
  <c r="D74" i="5"/>
  <c r="D138" i="5"/>
  <c r="D226" i="5"/>
  <c r="D234" i="5"/>
  <c r="D242" i="5"/>
  <c r="D258" i="5"/>
  <c r="D274" i="5"/>
  <c r="D290" i="5"/>
  <c r="D306" i="5"/>
  <c r="D322" i="5"/>
  <c r="D338" i="5"/>
  <c r="D354" i="5"/>
  <c r="D370" i="5"/>
  <c r="D378" i="5"/>
  <c r="D394" i="5"/>
  <c r="D418" i="5"/>
  <c r="D434" i="5"/>
  <c r="D450" i="5"/>
  <c r="D466" i="5"/>
  <c r="D480" i="5"/>
  <c r="D484" i="5"/>
  <c r="D492" i="5"/>
  <c r="D500" i="5"/>
  <c r="D508" i="5"/>
  <c r="D516" i="5"/>
  <c r="D524" i="5"/>
  <c r="D532" i="5"/>
  <c r="D540" i="5"/>
  <c r="D544" i="5"/>
  <c r="D552" i="5"/>
  <c r="D560" i="5"/>
  <c r="D568" i="5"/>
  <c r="D576" i="5"/>
  <c r="D584" i="5"/>
  <c r="D592" i="5"/>
  <c r="D600" i="5"/>
  <c r="D608" i="5"/>
  <c r="D616" i="5"/>
  <c r="D624" i="5"/>
  <c r="D632" i="5"/>
  <c r="D644" i="5"/>
  <c r="D9" i="5"/>
  <c r="D32" i="5"/>
  <c r="D160" i="5"/>
  <c r="D197" i="5"/>
  <c r="D653" i="5"/>
  <c r="D657" i="5"/>
  <c r="D661" i="5"/>
  <c r="D665" i="5"/>
  <c r="D669" i="5"/>
  <c r="D673" i="5"/>
  <c r="D677" i="5"/>
  <c r="D64" i="5"/>
  <c r="D128" i="5"/>
  <c r="D189" i="5"/>
  <c r="D205" i="5"/>
  <c r="D221" i="5"/>
  <c r="D650" i="5"/>
  <c r="D652" i="5"/>
  <c r="D654" i="5"/>
  <c r="D656" i="5"/>
  <c r="D658" i="5"/>
  <c r="D660" i="5"/>
  <c r="D662" i="5"/>
  <c r="D664" i="5"/>
  <c r="D666" i="5"/>
  <c r="D668" i="5"/>
  <c r="D670" i="5"/>
  <c r="D672" i="5"/>
  <c r="D674" i="5"/>
  <c r="D676" i="5"/>
  <c r="D678" i="5"/>
  <c r="D680" i="5"/>
  <c r="D250" i="5"/>
  <c r="D266" i="5"/>
  <c r="D282" i="5"/>
  <c r="D298" i="5"/>
  <c r="D314" i="5"/>
  <c r="D330" i="5"/>
  <c r="D346" i="5"/>
  <c r="D362" i="5"/>
  <c r="D386" i="5"/>
  <c r="D402" i="5"/>
  <c r="D410" i="5"/>
  <c r="D426" i="5"/>
  <c r="D442" i="5"/>
  <c r="D458" i="5"/>
  <c r="D474" i="5"/>
  <c r="D488" i="5"/>
  <c r="D496" i="5"/>
  <c r="D504" i="5"/>
  <c r="D512" i="5"/>
  <c r="D520" i="5"/>
  <c r="D528" i="5"/>
  <c r="D536" i="5"/>
  <c r="D548" i="5"/>
  <c r="D556" i="5"/>
  <c r="D564" i="5"/>
  <c r="D572" i="5"/>
  <c r="D580" i="5"/>
  <c r="D588" i="5"/>
  <c r="D596" i="5"/>
  <c r="D604" i="5"/>
  <c r="D612" i="5"/>
  <c r="D620" i="5"/>
  <c r="D628" i="5"/>
  <c r="D636" i="5"/>
  <c r="D640" i="5"/>
  <c r="D648" i="5"/>
  <c r="D7" i="5"/>
  <c r="D96" i="5"/>
  <c r="D181" i="5"/>
  <c r="D213" i="5"/>
  <c r="D651" i="5"/>
  <c r="D655" i="5"/>
  <c r="D659" i="5"/>
  <c r="D663" i="5"/>
  <c r="D667" i="5"/>
  <c r="D671" i="5"/>
  <c r="D675" i="5"/>
  <c r="D679" i="5"/>
  <c r="E2" i="5"/>
  <c r="D2" i="5"/>
  <c r="A10" i="3"/>
  <c r="P11" i="8"/>
  <c r="K1" i="2"/>
  <c r="S20" i="8"/>
  <c r="C37" i="3"/>
  <c r="S20" i="1"/>
  <c r="B11" i="8"/>
  <c r="C15" i="3"/>
  <c r="C20" i="1"/>
  <c r="C20" i="8"/>
  <c r="B11" i="1"/>
  <c r="P11" i="1"/>
  <c r="Y7" i="2"/>
  <c r="C1" i="2"/>
  <c r="R7" i="2"/>
  <c r="CH46" i="2" l="1"/>
  <c r="CH76" i="2"/>
  <c r="CH45" i="2"/>
  <c r="CH37" i="2"/>
  <c r="CH33" i="2"/>
  <c r="CH79" i="2"/>
  <c r="CH51" i="2"/>
  <c r="CH83" i="2"/>
  <c r="CH55" i="2"/>
  <c r="CH43" i="2"/>
  <c r="CH38" i="2"/>
  <c r="CH32" i="2"/>
  <c r="CH59" i="2"/>
  <c r="CH87" i="2"/>
  <c r="CH53" i="2"/>
  <c r="CH42" i="2"/>
  <c r="BU12" i="2"/>
  <c r="BU9" i="2"/>
  <c r="CH85" i="2"/>
  <c r="CH69" i="2"/>
  <c r="CH81" i="2"/>
  <c r="CH63" i="2"/>
  <c r="CH48" i="2"/>
  <c r="CH86" i="2"/>
  <c r="CH82" i="2"/>
  <c r="CH68" i="2"/>
  <c r="CH60" i="2"/>
  <c r="CH54" i="2"/>
  <c r="CH50" i="2"/>
  <c r="CH41" i="2"/>
  <c r="BU16" i="2"/>
  <c r="CH84" i="2"/>
  <c r="CH65" i="2"/>
  <c r="CH56" i="2"/>
  <c r="CH44" i="2"/>
  <c r="CH39" i="2"/>
  <c r="CH34" i="2"/>
  <c r="CH88" i="2"/>
  <c r="CH49" i="2"/>
  <c r="CH74" i="2"/>
  <c r="CH80" i="2"/>
  <c r="CH35" i="2"/>
  <c r="CH70" i="2"/>
  <c r="CH52" i="2"/>
  <c r="CH40" i="2"/>
  <c r="BU22" i="2"/>
  <c r="CH28" i="2"/>
  <c r="CH26" i="2"/>
  <c r="CH29" i="2"/>
  <c r="CH27" i="2"/>
  <c r="CH47" i="2"/>
  <c r="CH75" i="2"/>
  <c r="CH36" i="2"/>
  <c r="CH64" i="2"/>
  <c r="CH73" i="2"/>
  <c r="BZ9" i="2"/>
  <c r="BY9" i="2"/>
  <c r="CK9" i="2"/>
  <c r="CD9" i="2"/>
  <c r="CE9" i="2"/>
  <c r="CG9" i="2"/>
  <c r="BQ9" i="2"/>
  <c r="CC9" i="2"/>
  <c r="BW9" i="2"/>
  <c r="BL9" i="2"/>
  <c r="BN9" i="2"/>
  <c r="BV9" i="2"/>
  <c r="BR9" i="2" s="1"/>
  <c r="BJ9" i="2"/>
  <c r="BP9" i="2"/>
  <c r="M9" i="2" l="1"/>
  <c r="L9" i="2"/>
  <c r="CH16" i="2"/>
  <c r="CH22" i="2"/>
  <c r="CH12" i="2"/>
  <c r="CH17" i="2"/>
  <c r="BU17" i="2"/>
  <c r="CH15" i="2"/>
  <c r="BU15" i="2"/>
  <c r="BT15" i="2" s="1"/>
  <c r="CH14" i="2"/>
  <c r="BU14" i="2"/>
  <c r="CH21" i="2"/>
  <c r="BU21" i="2"/>
  <c r="CH24" i="2"/>
  <c r="BU24" i="2"/>
  <c r="CH23" i="2"/>
  <c r="BU23" i="2"/>
  <c r="CH25" i="2"/>
  <c r="BU25" i="2"/>
  <c r="CH18" i="2"/>
  <c r="BU18" i="2"/>
  <c r="CH11" i="2"/>
  <c r="BU11" i="2"/>
  <c r="AS9" i="2"/>
  <c r="AU9" i="2"/>
  <c r="CH19" i="2"/>
  <c r="BU19" i="2"/>
  <c r="CH13" i="2"/>
  <c r="BU13" i="2"/>
  <c r="CH20" i="2"/>
  <c r="BU20" i="2"/>
  <c r="CH10" i="2"/>
  <c r="BU10" i="2"/>
  <c r="BT10" i="2" s="1"/>
  <c r="CC15" i="2"/>
  <c r="AI15" i="2" s="1"/>
  <c r="BV10" i="2"/>
  <c r="BR10" i="2" s="1"/>
  <c r="BV15" i="2"/>
  <c r="BR15" i="2" s="1"/>
  <c r="CD15" i="2"/>
  <c r="BN15" i="2"/>
  <c r="BP15" i="2"/>
  <c r="CC10" i="2"/>
  <c r="AI10" i="2" s="1"/>
  <c r="CD10" i="2"/>
  <c r="BW10" i="2"/>
  <c r="BS10" i="2" s="1"/>
  <c r="BN10" i="2"/>
  <c r="BJ10" i="2"/>
  <c r="BM10" i="2" s="1"/>
  <c r="CK10" i="2"/>
  <c r="CE10" i="2"/>
  <c r="CK15" i="2"/>
  <c r="BQ15" i="2"/>
  <c r="BQ10" i="2"/>
  <c r="BW15" i="2"/>
  <c r="BS15" i="2" s="1"/>
  <c r="CG10" i="2"/>
  <c r="CG15" i="2"/>
  <c r="BY10" i="2"/>
  <c r="CB10" i="2" s="1"/>
  <c r="BL15" i="2"/>
  <c r="CE15" i="2"/>
  <c r="BZ15" i="2"/>
  <c r="CA15" i="2" s="1"/>
  <c r="BZ10" i="2"/>
  <c r="CA10" i="2" s="1"/>
  <c r="BY15" i="2"/>
  <c r="CB15" i="2" s="1"/>
  <c r="BJ15" i="2"/>
  <c r="BM15" i="2" s="1"/>
  <c r="BP10" i="2"/>
  <c r="BL10" i="2"/>
  <c r="A55" i="3"/>
  <c r="A56" i="3"/>
  <c r="A57" i="3"/>
  <c r="A54" i="3"/>
  <c r="A33" i="3"/>
  <c r="A34" i="3"/>
  <c r="A35" i="3"/>
  <c r="A32" i="3"/>
  <c r="S40" i="8"/>
  <c r="S39" i="8"/>
  <c r="S38" i="8"/>
  <c r="C40" i="8"/>
  <c r="C39" i="8"/>
  <c r="C38" i="8"/>
  <c r="M10" i="2" l="1"/>
  <c r="M15" i="2"/>
  <c r="I10" i="2"/>
  <c r="L10" i="2"/>
  <c r="L15" i="2"/>
  <c r="I15" i="2"/>
  <c r="P10" i="2"/>
  <c r="P15" i="2"/>
  <c r="AO15" i="2"/>
  <c r="AV10" i="2"/>
  <c r="AS10" i="2"/>
  <c r="AU10" i="2"/>
  <c r="AW10" i="2"/>
  <c r="AX10" i="2"/>
  <c r="AY10" i="2"/>
  <c r="AU15" i="2"/>
  <c r="AS15" i="2"/>
  <c r="BC15" i="2"/>
  <c r="BD15" i="2"/>
  <c r="BB15" i="2"/>
  <c r="BB10" i="2"/>
  <c r="BC10" i="2"/>
  <c r="BD10" i="2"/>
  <c r="AK15" i="2"/>
  <c r="AX15" i="2"/>
  <c r="AW15" i="2"/>
  <c r="AY15" i="2"/>
  <c r="AN15" i="2"/>
  <c r="AV15" i="2"/>
  <c r="AR15" i="2"/>
  <c r="BA15" i="2"/>
  <c r="AT15" i="2"/>
  <c r="AT10" i="2"/>
  <c r="BA10" i="2"/>
  <c r="AR10" i="2"/>
  <c r="S37" i="1"/>
  <c r="S37" i="8"/>
  <c r="C37" i="1"/>
  <c r="C37" i="8"/>
  <c r="BO10" i="2"/>
  <c r="AM10" i="2"/>
  <c r="CF10" i="2"/>
  <c r="AP10" i="2" s="1"/>
  <c r="BO15" i="2"/>
  <c r="AM15" i="2"/>
  <c r="CF15" i="2"/>
  <c r="AP15" i="2" s="1"/>
  <c r="AL15" i="2"/>
  <c r="C39" i="1"/>
  <c r="C34" i="3"/>
  <c r="C57" i="3"/>
  <c r="S40" i="1"/>
  <c r="C56" i="3"/>
  <c r="S39" i="1"/>
  <c r="C40" i="1"/>
  <c r="C35" i="3"/>
  <c r="C33" i="3"/>
  <c r="C38" i="1"/>
  <c r="S38" i="1"/>
  <c r="C55" i="3"/>
  <c r="C54" i="3"/>
  <c r="C32" i="3"/>
  <c r="AK10" i="2"/>
  <c r="AN10" i="2"/>
  <c r="AL10" i="2"/>
  <c r="AO10" i="2"/>
  <c r="E18" i="4"/>
  <c r="E17" i="4"/>
  <c r="E24" i="4"/>
  <c r="E19" i="4"/>
  <c r="E26" i="4"/>
  <c r="E21" i="4"/>
  <c r="E22" i="4"/>
  <c r="E20" i="4"/>
  <c r="E25" i="4"/>
  <c r="E23" i="4"/>
  <c r="E16" i="4"/>
  <c r="AH10" i="2" l="1"/>
  <c r="BH10" i="2"/>
  <c r="AH15" i="2"/>
  <c r="BH15" i="2"/>
  <c r="BI10" i="2"/>
  <c r="BI15" i="2"/>
  <c r="G20" i="4"/>
  <c r="E30" i="4"/>
  <c r="G24" i="4"/>
  <c r="A16" i="4"/>
  <c r="F20" i="4"/>
  <c r="A21" i="4"/>
  <c r="G19" i="4"/>
  <c r="F23" i="4"/>
  <c r="F24" i="4"/>
  <c r="A29" i="4"/>
  <c r="G26" i="4"/>
  <c r="H16" i="4"/>
  <c r="E29" i="4"/>
  <c r="H26" i="4"/>
  <c r="F19" i="4"/>
  <c r="H24" i="4"/>
  <c r="H22" i="4"/>
  <c r="A19" i="4"/>
  <c r="G21" i="4"/>
  <c r="A20" i="4"/>
  <c r="H21" i="4"/>
  <c r="G17" i="4"/>
  <c r="F18" i="4"/>
  <c r="A17" i="4"/>
  <c r="F17" i="4"/>
  <c r="G22" i="4"/>
  <c r="H17" i="4"/>
  <c r="F16" i="4"/>
  <c r="F25" i="4"/>
  <c r="G18" i="4"/>
  <c r="E31" i="4"/>
  <c r="H20" i="4"/>
  <c r="A22" i="4"/>
  <c r="F22" i="4"/>
  <c r="A18" i="4"/>
  <c r="F21" i="4"/>
  <c r="G23" i="4"/>
  <c r="H18" i="4"/>
  <c r="E27" i="4"/>
  <c r="G25" i="4"/>
  <c r="E28" i="4"/>
  <c r="F26" i="4"/>
  <c r="H25" i="4"/>
  <c r="G16" i="4"/>
  <c r="H23" i="4"/>
  <c r="A23" i="4"/>
  <c r="H19" i="4"/>
  <c r="R24" i="1" l="1"/>
  <c r="R26" i="1"/>
  <c r="R25" i="1"/>
  <c r="R30" i="1"/>
  <c r="R27" i="1"/>
  <c r="R28" i="1"/>
  <c r="R22" i="1"/>
  <c r="R31" i="1"/>
  <c r="R29" i="1"/>
  <c r="R23" i="1"/>
  <c r="R21" i="1"/>
  <c r="B45" i="3"/>
  <c r="B43" i="3"/>
  <c r="B44" i="3"/>
  <c r="B48" i="3"/>
  <c r="B47" i="3"/>
  <c r="B46" i="3"/>
  <c r="B40" i="3"/>
  <c r="B39" i="3"/>
  <c r="B41" i="3"/>
  <c r="B42" i="3"/>
  <c r="B38" i="3"/>
  <c r="Y12" i="2"/>
  <c r="Y10" i="2"/>
  <c r="Y15" i="2"/>
  <c r="Y17" i="2"/>
  <c r="Y19" i="2"/>
  <c r="Y16" i="2"/>
  <c r="Y11" i="2"/>
  <c r="Y18" i="2"/>
  <c r="Y13" i="2"/>
  <c r="Y14" i="2"/>
  <c r="Y9" i="2"/>
  <c r="P24" i="8"/>
  <c r="P27" i="8"/>
  <c r="P29" i="8"/>
  <c r="P31" i="8"/>
  <c r="P28" i="8"/>
  <c r="P23" i="8"/>
  <c r="P30" i="8"/>
  <c r="P25" i="8"/>
  <c r="P26" i="8"/>
  <c r="R28" i="8"/>
  <c r="R26" i="8"/>
  <c r="R27" i="8"/>
  <c r="R31" i="8"/>
  <c r="R30" i="8"/>
  <c r="R29" i="8"/>
  <c r="R23" i="8"/>
  <c r="R22" i="8"/>
  <c r="R24" i="8"/>
  <c r="R25" i="8"/>
  <c r="R21" i="8"/>
  <c r="A46" i="3"/>
  <c r="P29" i="1"/>
  <c r="A40" i="3"/>
  <c r="P23" i="1"/>
  <c r="A47" i="3"/>
  <c r="P30" i="1"/>
  <c r="A42" i="3"/>
  <c r="P25" i="1"/>
  <c r="A41" i="3"/>
  <c r="P24" i="1"/>
  <c r="A48" i="3"/>
  <c r="P31" i="1"/>
  <c r="P22" i="8"/>
  <c r="A39" i="3"/>
  <c r="P22" i="1"/>
  <c r="A44" i="3"/>
  <c r="P27" i="1"/>
  <c r="A45" i="3"/>
  <c r="P28" i="1"/>
  <c r="A43" i="3"/>
  <c r="P26" i="1"/>
  <c r="P21" i="1"/>
  <c r="P21" i="8"/>
  <c r="A38" i="3"/>
  <c r="C42" i="3"/>
  <c r="C46" i="3"/>
  <c r="C39" i="3"/>
  <c r="C43" i="3"/>
  <c r="C47" i="3"/>
  <c r="C40" i="3"/>
  <c r="C44" i="3"/>
  <c r="C48" i="3"/>
  <c r="C41" i="3"/>
  <c r="C45" i="3"/>
  <c r="CA9" i="2"/>
  <c r="F30" i="4"/>
  <c r="H31" i="4"/>
  <c r="A28" i="4"/>
  <c r="B29" i="4"/>
  <c r="H30" i="4"/>
  <c r="C16" i="4"/>
  <c r="C21" i="4"/>
  <c r="H27" i="4"/>
  <c r="B23" i="4"/>
  <c r="D17" i="4"/>
  <c r="A24" i="4"/>
  <c r="C29" i="4"/>
  <c r="B22" i="4"/>
  <c r="C22" i="4"/>
  <c r="C17" i="4"/>
  <c r="A31" i="4"/>
  <c r="H28" i="4"/>
  <c r="A30" i="4"/>
  <c r="G31" i="4"/>
  <c r="B16" i="4"/>
  <c r="A27" i="4"/>
  <c r="B20" i="4"/>
  <c r="D16" i="4"/>
  <c r="C23" i="4"/>
  <c r="H29" i="4"/>
  <c r="D20" i="4"/>
  <c r="C19" i="4"/>
  <c r="D22" i="4"/>
  <c r="D21" i="4"/>
  <c r="F27" i="4"/>
  <c r="G28" i="4"/>
  <c r="G30" i="4"/>
  <c r="G27" i="4"/>
  <c r="B21" i="4"/>
  <c r="D19" i="4"/>
  <c r="C18" i="4"/>
  <c r="A26" i="4"/>
  <c r="D23" i="4"/>
  <c r="F29" i="4"/>
  <c r="F31" i="4"/>
  <c r="B19" i="4"/>
  <c r="A25" i="4"/>
  <c r="D18" i="4"/>
  <c r="C20" i="4"/>
  <c r="D29" i="4"/>
  <c r="G29" i="4"/>
  <c r="F28" i="4"/>
  <c r="B18" i="4"/>
  <c r="B17" i="4"/>
  <c r="R33" i="1" l="1"/>
  <c r="R33" i="8"/>
  <c r="B50" i="3"/>
  <c r="B53" i="3"/>
  <c r="R36" i="8"/>
  <c r="R36" i="1"/>
  <c r="B52" i="3"/>
  <c r="R35" i="1"/>
  <c r="R35" i="8"/>
  <c r="R34" i="1"/>
  <c r="R34" i="8"/>
  <c r="B51" i="3"/>
  <c r="Y86" i="2"/>
  <c r="Y88" i="2"/>
  <c r="Y82" i="2"/>
  <c r="Y85" i="2"/>
  <c r="Y84" i="2"/>
  <c r="Y89" i="2"/>
  <c r="Y91" i="2"/>
  <c r="Y90" i="2"/>
  <c r="Y81" i="2"/>
  <c r="Y83" i="2"/>
  <c r="Y87" i="2"/>
  <c r="B34" i="1"/>
  <c r="B25" i="1"/>
  <c r="B28" i="1"/>
  <c r="B24" i="1"/>
  <c r="B27" i="1"/>
  <c r="B26" i="1"/>
  <c r="B23" i="1"/>
  <c r="B22" i="1"/>
  <c r="R32" i="1"/>
  <c r="B21" i="1"/>
  <c r="B49" i="3"/>
  <c r="B18" i="3"/>
  <c r="B21" i="3"/>
  <c r="B17" i="3"/>
  <c r="B22" i="3"/>
  <c r="B29" i="3"/>
  <c r="B20" i="3"/>
  <c r="B19" i="3"/>
  <c r="B23" i="3"/>
  <c r="B16" i="3"/>
  <c r="Y33" i="2"/>
  <c r="Y57" i="2"/>
  <c r="Y39" i="2"/>
  <c r="Y63" i="2"/>
  <c r="Y40" i="2"/>
  <c r="Y64" i="2"/>
  <c r="Y42" i="2"/>
  <c r="Y66" i="2"/>
  <c r="Y41" i="2"/>
  <c r="Y65" i="2"/>
  <c r="Y35" i="2"/>
  <c r="Y59" i="2"/>
  <c r="Y38" i="2"/>
  <c r="Y62" i="2"/>
  <c r="Y34" i="2"/>
  <c r="Y58" i="2"/>
  <c r="Y37" i="2"/>
  <c r="Y61" i="2"/>
  <c r="Y43" i="2"/>
  <c r="Y67" i="2"/>
  <c r="Y36" i="2"/>
  <c r="Y60" i="2"/>
  <c r="R12" i="2"/>
  <c r="R15" i="2"/>
  <c r="R14" i="2"/>
  <c r="R10" i="2"/>
  <c r="R13" i="2"/>
  <c r="R16" i="2"/>
  <c r="R11" i="2"/>
  <c r="R22" i="2"/>
  <c r="R9" i="2"/>
  <c r="Y20" i="2"/>
  <c r="P36" i="8"/>
  <c r="Y24" i="2"/>
  <c r="P33" i="8"/>
  <c r="Y21" i="2"/>
  <c r="P35" i="8"/>
  <c r="Y23" i="2"/>
  <c r="P34" i="8"/>
  <c r="Y22" i="2"/>
  <c r="P32" i="8"/>
  <c r="R32" i="8"/>
  <c r="B23" i="8"/>
  <c r="B26" i="8"/>
  <c r="B22" i="8"/>
  <c r="B27" i="8"/>
  <c r="B34" i="8"/>
  <c r="B25" i="8"/>
  <c r="B24" i="8"/>
  <c r="B28" i="8"/>
  <c r="B21" i="8"/>
  <c r="C53" i="3"/>
  <c r="A53" i="3"/>
  <c r="S36" i="1"/>
  <c r="A51" i="3"/>
  <c r="A52" i="3"/>
  <c r="A49" i="3"/>
  <c r="A50" i="3"/>
  <c r="C51" i="3"/>
  <c r="C50" i="3"/>
  <c r="C49" i="3"/>
  <c r="C52" i="3"/>
  <c r="S36" i="8"/>
  <c r="A28" i="1"/>
  <c r="A23" i="3"/>
  <c r="A28" i="8"/>
  <c r="A22" i="3"/>
  <c r="A27" i="8"/>
  <c r="A27" i="1"/>
  <c r="A21" i="3"/>
  <c r="A26" i="8"/>
  <c r="A26" i="1"/>
  <c r="A25" i="1"/>
  <c r="A20" i="3"/>
  <c r="A25" i="8"/>
  <c r="A24" i="1"/>
  <c r="A19" i="3"/>
  <c r="A24" i="8"/>
  <c r="A18" i="3"/>
  <c r="A23" i="8"/>
  <c r="A23" i="1"/>
  <c r="A22" i="1"/>
  <c r="A17" i="3"/>
  <c r="A22" i="8"/>
  <c r="A21" i="8"/>
  <c r="A16" i="3"/>
  <c r="A21" i="1"/>
  <c r="C38" i="3"/>
  <c r="C23" i="3"/>
  <c r="C22" i="3"/>
  <c r="C19" i="3"/>
  <c r="C18" i="3"/>
  <c r="C17" i="3"/>
  <c r="C21" i="3"/>
  <c r="C20" i="3"/>
  <c r="C16" i="3"/>
  <c r="S35" i="1"/>
  <c r="S35" i="8"/>
  <c r="S31" i="1"/>
  <c r="S31" i="8"/>
  <c r="S34" i="1"/>
  <c r="S34" i="8"/>
  <c r="S32" i="1"/>
  <c r="S32" i="8"/>
  <c r="S28" i="1"/>
  <c r="S28" i="8"/>
  <c r="S29" i="1"/>
  <c r="S29" i="8"/>
  <c r="P34" i="1"/>
  <c r="P32" i="1"/>
  <c r="S30" i="1"/>
  <c r="S30" i="8"/>
  <c r="S33" i="1"/>
  <c r="S33" i="8"/>
  <c r="P35" i="1"/>
  <c r="P33" i="1"/>
  <c r="P36" i="1"/>
  <c r="S27" i="1"/>
  <c r="S27" i="8"/>
  <c r="S22" i="1"/>
  <c r="S22" i="8"/>
  <c r="S23" i="1"/>
  <c r="S23" i="8"/>
  <c r="S26" i="1"/>
  <c r="S26" i="8"/>
  <c r="S24" i="1"/>
  <c r="S24" i="8"/>
  <c r="S25" i="1"/>
  <c r="S25" i="8"/>
  <c r="S21" i="1"/>
  <c r="S21" i="8"/>
  <c r="C28" i="8"/>
  <c r="C27" i="8"/>
  <c r="C24" i="8"/>
  <c r="C23" i="8"/>
  <c r="C22" i="8"/>
  <c r="C26" i="8"/>
  <c r="C25" i="8"/>
  <c r="C21" i="8"/>
  <c r="C28" i="1"/>
  <c r="C27" i="1"/>
  <c r="C24" i="1"/>
  <c r="C23" i="1"/>
  <c r="C22" i="1"/>
  <c r="C26" i="1"/>
  <c r="C25" i="1"/>
  <c r="C21" i="1"/>
  <c r="B31" i="4"/>
  <c r="C24" i="4"/>
  <c r="D24" i="4"/>
  <c r="D30" i="4"/>
  <c r="D26" i="4"/>
  <c r="B27" i="4"/>
  <c r="C25" i="4"/>
  <c r="B28" i="4"/>
  <c r="C27" i="4"/>
  <c r="B25" i="4"/>
  <c r="D27" i="4"/>
  <c r="C31" i="4"/>
  <c r="C26" i="4"/>
  <c r="B26" i="4"/>
  <c r="D31" i="4"/>
  <c r="C30" i="4"/>
  <c r="B30" i="4"/>
  <c r="C28" i="4"/>
  <c r="D28" i="4"/>
  <c r="D25" i="4"/>
  <c r="B24" i="4"/>
  <c r="R84" i="2" l="1"/>
  <c r="R83" i="2"/>
  <c r="R86" i="2"/>
  <c r="R88" i="2"/>
  <c r="R87" i="2"/>
  <c r="R85" i="2"/>
  <c r="R94" i="2"/>
  <c r="R82" i="2"/>
  <c r="R81" i="2"/>
  <c r="Y92" i="2"/>
  <c r="B31" i="1"/>
  <c r="B35" i="1"/>
  <c r="B30" i="1"/>
  <c r="B32" i="1"/>
  <c r="B36" i="1"/>
  <c r="B29" i="1"/>
  <c r="B33" i="1"/>
  <c r="B30" i="3"/>
  <c r="B24" i="3"/>
  <c r="B27" i="3"/>
  <c r="B28" i="3"/>
  <c r="B26" i="3"/>
  <c r="B25" i="3"/>
  <c r="B31" i="3"/>
  <c r="Y70" i="2"/>
  <c r="Y94" i="2"/>
  <c r="Y69" i="2"/>
  <c r="Y93" i="2"/>
  <c r="Y71" i="2"/>
  <c r="Y95" i="2"/>
  <c r="Y72" i="2"/>
  <c r="Y96" i="2"/>
  <c r="R39" i="2"/>
  <c r="R63" i="2"/>
  <c r="R33" i="2"/>
  <c r="R57" i="2"/>
  <c r="R36" i="2"/>
  <c r="R60" i="2"/>
  <c r="R46" i="2"/>
  <c r="R70" i="2"/>
  <c r="R34" i="2"/>
  <c r="R58" i="2"/>
  <c r="Y44" i="2"/>
  <c r="Y68" i="2"/>
  <c r="R40" i="2"/>
  <c r="R64" i="2"/>
  <c r="R37" i="2"/>
  <c r="R61" i="2"/>
  <c r="R35" i="2"/>
  <c r="R59" i="2"/>
  <c r="R38" i="2"/>
  <c r="R62" i="2"/>
  <c r="Y46" i="2"/>
  <c r="Y45" i="2"/>
  <c r="Y47" i="2"/>
  <c r="Y48" i="2"/>
  <c r="R21" i="2"/>
  <c r="R24" i="2"/>
  <c r="R19" i="2"/>
  <c r="R18" i="2"/>
  <c r="R20" i="2"/>
  <c r="R17" i="2"/>
  <c r="R23" i="2"/>
  <c r="B35" i="8"/>
  <c r="B29" i="8"/>
  <c r="B32" i="8"/>
  <c r="B33" i="8"/>
  <c r="B31" i="8"/>
  <c r="B30" i="8"/>
  <c r="B36" i="8"/>
  <c r="C30" i="8"/>
  <c r="C25" i="3"/>
  <c r="C30" i="1"/>
  <c r="A29" i="1"/>
  <c r="A24" i="3"/>
  <c r="A29" i="8"/>
  <c r="C26" i="3"/>
  <c r="C31" i="1"/>
  <c r="C31" i="8"/>
  <c r="A30" i="8"/>
  <c r="A30" i="1"/>
  <c r="A25" i="3"/>
  <c r="C29" i="1"/>
  <c r="C29" i="8"/>
  <c r="C24" i="3"/>
  <c r="A31" i="8"/>
  <c r="A26" i="3"/>
  <c r="A31" i="1"/>
  <c r="A33" i="1"/>
  <c r="C29" i="3"/>
  <c r="A27" i="3"/>
  <c r="A30" i="3"/>
  <c r="C35" i="8"/>
  <c r="C33" i="8"/>
  <c r="A29" i="3"/>
  <c r="C27" i="3"/>
  <c r="A33" i="8"/>
  <c r="A32" i="8"/>
  <c r="A35" i="1"/>
  <c r="A35" i="8"/>
  <c r="A28" i="3"/>
  <c r="C34" i="1"/>
  <c r="C34" i="8"/>
  <c r="C32" i="1"/>
  <c r="A32" i="1"/>
  <c r="C35" i="1"/>
  <c r="C32" i="8"/>
  <c r="C30" i="3"/>
  <c r="A34" i="8"/>
  <c r="C28" i="3"/>
  <c r="C31" i="3"/>
  <c r="A36" i="1"/>
  <c r="C33" i="1"/>
  <c r="A34" i="1"/>
  <c r="A31" i="3"/>
  <c r="A36" i="8"/>
  <c r="C36" i="1"/>
  <c r="C36" i="8"/>
  <c r="CB9" i="2"/>
  <c r="AW9" i="2" l="1"/>
  <c r="AX9" i="2"/>
  <c r="AY9" i="2"/>
  <c r="AV9" i="2"/>
  <c r="R90" i="2"/>
  <c r="R95" i="2"/>
  <c r="R91" i="2"/>
  <c r="R89" i="2"/>
  <c r="R96" i="2"/>
  <c r="R92" i="2"/>
  <c r="R93" i="2"/>
  <c r="R42" i="2"/>
  <c r="R66" i="2"/>
  <c r="R43" i="2"/>
  <c r="R67" i="2"/>
  <c r="R41" i="2"/>
  <c r="R65" i="2"/>
  <c r="R48" i="2"/>
  <c r="R72" i="2"/>
  <c r="R47" i="2"/>
  <c r="R71" i="2"/>
  <c r="R44" i="2"/>
  <c r="R68" i="2"/>
  <c r="R45" i="2"/>
  <c r="R69" i="2"/>
  <c r="AN9" i="2"/>
  <c r="AL9" i="2"/>
  <c r="AO9" i="2"/>
  <c r="AI9" i="2"/>
  <c r="O15" i="2"/>
  <c r="J15" i="2"/>
  <c r="O10" i="2"/>
  <c r="J10" i="2"/>
  <c r="BS9" i="2"/>
  <c r="BT9" i="2"/>
  <c r="P9" i="2" s="1"/>
  <c r="BM9" i="2"/>
  <c r="I9" i="2" s="1"/>
  <c r="BB9" i="2" l="1"/>
  <c r="BD9" i="2"/>
  <c r="AT9" i="2"/>
  <c r="BA9" i="2"/>
  <c r="BC9" i="2"/>
  <c r="AR9" i="2"/>
  <c r="V12" i="3"/>
  <c r="U17" i="3"/>
  <c r="R12" i="3"/>
  <c r="P17" i="3"/>
  <c r="O17" i="3"/>
  <c r="P12" i="3"/>
  <c r="U12" i="3"/>
  <c r="S17" i="3"/>
  <c r="R17" i="3"/>
  <c r="V17" i="3"/>
  <c r="O12" i="3"/>
  <c r="S12" i="3"/>
  <c r="J9" i="2"/>
  <c r="O11" i="3"/>
  <c r="R11" i="3" l="1"/>
  <c r="V11" i="3"/>
  <c r="S11" i="3"/>
  <c r="O9" i="2"/>
  <c r="AM9" i="2"/>
  <c r="AK9" i="2"/>
  <c r="CF9" i="2"/>
  <c r="BI9" i="2" s="1"/>
  <c r="N9" i="2" s="1"/>
  <c r="BO9" i="2"/>
  <c r="BH9" i="2" s="1"/>
  <c r="K9" i="2" s="1"/>
  <c r="P11" i="3"/>
  <c r="AH9" i="2" l="1"/>
  <c r="U11" i="3"/>
  <c r="N10" i="2"/>
  <c r="AP9" i="2"/>
  <c r="T12" i="3" l="1"/>
  <c r="T11" i="3"/>
  <c r="K10" i="2"/>
  <c r="CG17" i="2" l="1"/>
  <c r="CE17" i="2"/>
  <c r="CK17" i="2"/>
  <c r="BW17" i="2"/>
  <c r="BS17" i="2" s="1"/>
  <c r="BV17" i="2"/>
  <c r="BR17" i="2" s="1"/>
  <c r="CD17" i="2"/>
  <c r="BT17" i="2"/>
  <c r="BQ17" i="2"/>
  <c r="CC17" i="2"/>
  <c r="AI17" i="2" s="1"/>
  <c r="BN17" i="2"/>
  <c r="BY17" i="2"/>
  <c r="CB17" i="2" s="1"/>
  <c r="BJ17" i="2"/>
  <c r="BM17" i="2" s="1"/>
  <c r="BP17" i="2"/>
  <c r="BZ17" i="2"/>
  <c r="CA17" i="2" s="1"/>
  <c r="BL17" i="2"/>
  <c r="BL18" i="2"/>
  <c r="BY18" i="2"/>
  <c r="CB18" i="2" s="1"/>
  <c r="CG18" i="2"/>
  <c r="CK18" i="2"/>
  <c r="BZ18" i="2"/>
  <c r="CA18" i="2" s="1"/>
  <c r="CC18" i="2"/>
  <c r="BV18" i="2"/>
  <c r="BR18" i="2" s="1"/>
  <c r="CD18" i="2"/>
  <c r="BN18" i="2"/>
  <c r="BJ18" i="2"/>
  <c r="BM18" i="2" s="1"/>
  <c r="CE18" i="2"/>
  <c r="BQ18" i="2"/>
  <c r="BP18" i="2"/>
  <c r="BT18" i="2"/>
  <c r="P18" i="2" s="1"/>
  <c r="BW18" i="2"/>
  <c r="BS18" i="2" s="1"/>
  <c r="Q11" i="3"/>
  <c r="Q12" i="3"/>
  <c r="L17" i="2" l="1"/>
  <c r="I17" i="2"/>
  <c r="O19" i="3" s="1"/>
  <c r="M17" i="2"/>
  <c r="S19" i="3" s="1"/>
  <c r="L18" i="2"/>
  <c r="R20" i="3" s="1"/>
  <c r="P17" i="2"/>
  <c r="V19" i="3" s="1"/>
  <c r="M18" i="2"/>
  <c r="S20" i="3" s="1"/>
  <c r="I18" i="2"/>
  <c r="O20" i="3" s="1"/>
  <c r="AO18" i="2"/>
  <c r="AV17" i="2"/>
  <c r="AW18" i="2"/>
  <c r="AY18" i="2"/>
  <c r="AX18" i="2"/>
  <c r="AV18" i="2"/>
  <c r="BC17" i="2"/>
  <c r="BD17" i="2"/>
  <c r="BB17" i="2"/>
  <c r="BB18" i="2"/>
  <c r="BA18" i="2"/>
  <c r="BC18" i="2"/>
  <c r="AT18" i="2"/>
  <c r="AR18" i="2"/>
  <c r="BD18" i="2"/>
  <c r="AU18" i="2"/>
  <c r="AS18" i="2"/>
  <c r="AW17" i="2"/>
  <c r="AX17" i="2"/>
  <c r="AY17" i="2"/>
  <c r="AU17" i="2"/>
  <c r="AS17" i="2"/>
  <c r="AR17" i="2"/>
  <c r="BA17" i="2"/>
  <c r="AT17" i="2"/>
  <c r="R19" i="3"/>
  <c r="CF17" i="2"/>
  <c r="AP17" i="2" s="1"/>
  <c r="AM18" i="2"/>
  <c r="BO18" i="2"/>
  <c r="AK18" i="2"/>
  <c r="O17" i="2"/>
  <c r="U19" i="3" s="1"/>
  <c r="AL17" i="2"/>
  <c r="AN17" i="2"/>
  <c r="CF18" i="2"/>
  <c r="BI18" i="2" s="1"/>
  <c r="AM17" i="2"/>
  <c r="AK17" i="2"/>
  <c r="BO17" i="2"/>
  <c r="BH17" i="2" s="1"/>
  <c r="J17" i="2"/>
  <c r="P19" i="3" s="1"/>
  <c r="AO17" i="2"/>
  <c r="V20" i="3"/>
  <c r="O18" i="2"/>
  <c r="AI18" i="2"/>
  <c r="AN18" i="2"/>
  <c r="AL18" i="2"/>
  <c r="J18" i="2"/>
  <c r="BI17" i="2" l="1"/>
  <c r="AH18" i="2"/>
  <c r="BH18" i="2"/>
  <c r="AH17" i="2"/>
  <c r="P20" i="3"/>
  <c r="U20" i="3"/>
  <c r="BY14" i="2"/>
  <c r="CB14" i="2" s="1"/>
  <c r="CD14" i="2"/>
  <c r="CE14" i="2"/>
  <c r="CK14" i="2"/>
  <c r="BQ14" i="2"/>
  <c r="BP14" i="2"/>
  <c r="BT14" i="2"/>
  <c r="P14" i="2" s="1"/>
  <c r="BN14" i="2"/>
  <c r="BV14" i="2"/>
  <c r="BR14" i="2" s="1"/>
  <c r="CG14" i="2"/>
  <c r="BJ14" i="2"/>
  <c r="BM14" i="2" s="1"/>
  <c r="BW14" i="2"/>
  <c r="BS14" i="2" s="1"/>
  <c r="BL14" i="2"/>
  <c r="CC14" i="2"/>
  <c r="AI14" i="2" s="1"/>
  <c r="BZ14" i="2"/>
  <c r="CA14" i="2" s="1"/>
  <c r="AP18" i="2"/>
  <c r="I14" i="2" l="1"/>
  <c r="M14" i="2"/>
  <c r="L14" i="2"/>
  <c r="AU14" i="2"/>
  <c r="AS14" i="2"/>
  <c r="BB14" i="2"/>
  <c r="AT14" i="2"/>
  <c r="AR14" i="2"/>
  <c r="BA14" i="2"/>
  <c r="BC14" i="2"/>
  <c r="BD14" i="2"/>
  <c r="AW14" i="2"/>
  <c r="AY14" i="2"/>
  <c r="AV14" i="2"/>
  <c r="AX14" i="2"/>
  <c r="CF14" i="2"/>
  <c r="AP14" i="2" s="1"/>
  <c r="AO14" i="2"/>
  <c r="O14" i="2"/>
  <c r="AM14" i="2"/>
  <c r="BO14" i="2"/>
  <c r="BH14" i="2" s="1"/>
  <c r="AK14" i="2"/>
  <c r="J14" i="2"/>
  <c r="AN14" i="2"/>
  <c r="AL14" i="2"/>
  <c r="BI14" i="2" l="1"/>
  <c r="P16" i="3"/>
  <c r="U16" i="3"/>
  <c r="O16" i="3"/>
  <c r="S16" i="3"/>
  <c r="R16" i="3"/>
  <c r="V16" i="3"/>
  <c r="AH14" i="2"/>
  <c r="CC11" i="2" l="1"/>
  <c r="BL11" i="2"/>
  <c r="BQ11" i="2"/>
  <c r="BP11" i="2"/>
  <c r="CD11" i="2" l="1"/>
  <c r="L11" i="2" s="1"/>
  <c r="CE11" i="2"/>
  <c r="M11" i="2" s="1"/>
  <c r="CK11" i="2"/>
  <c r="BZ11" i="2"/>
  <c r="CA11" i="2" s="1"/>
  <c r="AI11" i="2"/>
  <c r="BJ11" i="2"/>
  <c r="BM11" i="2" s="1"/>
  <c r="BY11" i="2"/>
  <c r="CB11" i="2" s="1"/>
  <c r="AL11" i="2" s="1"/>
  <c r="CG11" i="2"/>
  <c r="BT11" i="2"/>
  <c r="P11" i="2" s="1"/>
  <c r="BW11" i="2"/>
  <c r="BS11" i="2" s="1"/>
  <c r="BV11" i="2"/>
  <c r="BN11" i="2"/>
  <c r="I11" i="2" l="1"/>
  <c r="AU11" i="2"/>
  <c r="AS11" i="2"/>
  <c r="BC11" i="2"/>
  <c r="AT11" i="2"/>
  <c r="BB11" i="2"/>
  <c r="BD11" i="2"/>
  <c r="AR11" i="2"/>
  <c r="BA11" i="2"/>
  <c r="AX11" i="2"/>
  <c r="AY11" i="2"/>
  <c r="AW11" i="2"/>
  <c r="AV11" i="2"/>
  <c r="BR11" i="2"/>
  <c r="AM11" i="2"/>
  <c r="BO11" i="2"/>
  <c r="BH11" i="2" s="1"/>
  <c r="J11" i="2"/>
  <c r="AK11" i="2"/>
  <c r="O11" i="2"/>
  <c r="CF11" i="2"/>
  <c r="AP11" i="2" s="1"/>
  <c r="AN11" i="2"/>
  <c r="AO11" i="2" l="1"/>
  <c r="BI11" i="2"/>
  <c r="AH11" i="2"/>
  <c r="U13" i="3"/>
  <c r="S13" i="3"/>
  <c r="O13" i="3"/>
  <c r="V13" i="3"/>
  <c r="P13" i="3"/>
  <c r="R13" i="3"/>
  <c r="K11" i="2" l="1"/>
  <c r="N11" i="2"/>
  <c r="Q13" i="3" l="1"/>
  <c r="T13" i="3"/>
  <c r="BP19" i="2"/>
  <c r="BQ19" i="2"/>
  <c r="CG19" i="2"/>
  <c r="BL19" i="2"/>
  <c r="BW19" i="2"/>
  <c r="BS19" i="2" s="1"/>
  <c r="CC19" i="2"/>
  <c r="AI19" i="2" s="1"/>
  <c r="BN19" i="2"/>
  <c r="BV19" i="2"/>
  <c r="BR19" i="2" s="1"/>
  <c r="BJ19" i="2"/>
  <c r="BM19" i="2" s="1"/>
  <c r="BY19" i="2"/>
  <c r="CB19" i="2" s="1"/>
  <c r="BZ19" i="2"/>
  <c r="CA19" i="2" s="1"/>
  <c r="BT19" i="2"/>
  <c r="P19" i="2" s="1"/>
  <c r="CD19" i="2"/>
  <c r="L19" i="2" s="1"/>
  <c r="CE19" i="2"/>
  <c r="M19" i="2" s="1"/>
  <c r="CK19" i="2"/>
  <c r="I19" i="2" l="1"/>
  <c r="BC19" i="2"/>
  <c r="BB19" i="2"/>
  <c r="BA19" i="2"/>
  <c r="AT19" i="2"/>
  <c r="BD19" i="2"/>
  <c r="AR19" i="2"/>
  <c r="AX19" i="2"/>
  <c r="AY19" i="2"/>
  <c r="AV19" i="2"/>
  <c r="AW19" i="2"/>
  <c r="AS19" i="2"/>
  <c r="AU19" i="2"/>
  <c r="AM19" i="2"/>
  <c r="AK19" i="2"/>
  <c r="BO19" i="2"/>
  <c r="BH19" i="2" s="1"/>
  <c r="J19" i="2"/>
  <c r="AN19" i="2"/>
  <c r="AL19" i="2"/>
  <c r="CF19" i="2"/>
  <c r="AP19" i="2" s="1"/>
  <c r="AO19" i="2"/>
  <c r="O19" i="2"/>
  <c r="BI19" i="2" l="1"/>
  <c r="P21" i="3"/>
  <c r="U21" i="3"/>
  <c r="O21" i="3"/>
  <c r="V21" i="3"/>
  <c r="R21" i="3"/>
  <c r="S21" i="3"/>
  <c r="AH19" i="2"/>
  <c r="CC16" i="2" l="1"/>
  <c r="AI16" i="2" s="1"/>
  <c r="CD16" i="2"/>
  <c r="CE16" i="2"/>
  <c r="BP16" i="2"/>
  <c r="BL16" i="2"/>
  <c r="CG16" i="2"/>
  <c r="BY16" i="2"/>
  <c r="CB16" i="2" s="1"/>
  <c r="BW16" i="2"/>
  <c r="BS16" i="2" s="1"/>
  <c r="BZ16" i="2"/>
  <c r="CA16" i="2" s="1"/>
  <c r="BQ16" i="2"/>
  <c r="BV16" i="2"/>
  <c r="BR16" i="2" s="1"/>
  <c r="CK16" i="2"/>
  <c r="BJ16" i="2"/>
  <c r="BM16" i="2" s="1"/>
  <c r="BT16" i="2"/>
  <c r="P16" i="2" s="1"/>
  <c r="BN16" i="2"/>
  <c r="L16" i="2" l="1"/>
  <c r="M16" i="2"/>
  <c r="I16" i="2"/>
  <c r="O18" i="3" s="1"/>
  <c r="BD16" i="2"/>
  <c r="BB16" i="2"/>
  <c r="BC16" i="2"/>
  <c r="AY16" i="2"/>
  <c r="AW16" i="2"/>
  <c r="AX16" i="2"/>
  <c r="AS16" i="2"/>
  <c r="AU16" i="2"/>
  <c r="AV16" i="2"/>
  <c r="AT16" i="2"/>
  <c r="AR16" i="2"/>
  <c r="BA16" i="2"/>
  <c r="AL16" i="2"/>
  <c r="AN16" i="2"/>
  <c r="CF16" i="2"/>
  <c r="AP16" i="2" s="1"/>
  <c r="J16" i="2"/>
  <c r="AM16" i="2"/>
  <c r="AK16" i="2"/>
  <c r="BO16" i="2"/>
  <c r="BH16" i="2" s="1"/>
  <c r="O16" i="2"/>
  <c r="AO16" i="2"/>
  <c r="BI16" i="2" l="1"/>
  <c r="U18" i="3"/>
  <c r="S18" i="3"/>
  <c r="P18" i="3"/>
  <c r="V18" i="3"/>
  <c r="R18" i="3"/>
  <c r="AH16" i="2"/>
  <c r="CD12" i="2" l="1"/>
  <c r="BL12" i="2"/>
  <c r="BV12" i="2"/>
  <c r="BR12" i="2" s="1"/>
  <c r="CK12" i="2"/>
  <c r="CE12" i="2"/>
  <c r="BL13" i="2"/>
  <c r="CK13" i="2"/>
  <c r="BV13" i="2"/>
  <c r="BR13" i="2" s="1"/>
  <c r="CD13" i="2"/>
  <c r="CE13" i="2"/>
  <c r="BZ13" i="2"/>
  <c r="CA13" i="2" s="1"/>
  <c r="BY13" i="2"/>
  <c r="CB13" i="2" s="1"/>
  <c r="AL13" i="2" s="1"/>
  <c r="CG12" i="2"/>
  <c r="BP13" i="2"/>
  <c r="BQ12" i="2"/>
  <c r="BJ12" i="2"/>
  <c r="BM12" i="2" s="1"/>
  <c r="CC13" i="2"/>
  <c r="AI13" i="2" s="1"/>
  <c r="BT13" i="2"/>
  <c r="BY12" i="2"/>
  <c r="CB12" i="2" s="1"/>
  <c r="CG13" i="2"/>
  <c r="BP12" i="2"/>
  <c r="BZ12" i="2"/>
  <c r="CA12" i="2" s="1"/>
  <c r="BQ13" i="2"/>
  <c r="BN13" i="2"/>
  <c r="BT12" i="2"/>
  <c r="P12" i="2" s="1"/>
  <c r="CC12" i="2"/>
  <c r="AI12" i="2" s="1"/>
  <c r="BW12" i="2"/>
  <c r="BS12" i="2" s="1"/>
  <c r="BW13" i="2"/>
  <c r="BS13" i="2" s="1"/>
  <c r="BJ13" i="2"/>
  <c r="BM13" i="2" s="1"/>
  <c r="BN12" i="2"/>
  <c r="I12" i="2" l="1"/>
  <c r="M13" i="2"/>
  <c r="M12" i="2"/>
  <c r="S14" i="3" s="1"/>
  <c r="P13" i="2"/>
  <c r="V15" i="3" s="1"/>
  <c r="L13" i="2"/>
  <c r="R15" i="3" s="1"/>
  <c r="L12" i="2"/>
  <c r="I13" i="2"/>
  <c r="O15" i="3" s="1"/>
  <c r="AO12" i="2"/>
  <c r="AO13" i="2"/>
  <c r="BD13" i="2"/>
  <c r="BB13" i="2"/>
  <c r="BC13" i="2"/>
  <c r="AT13" i="2"/>
  <c r="AR13" i="2"/>
  <c r="BA13" i="2"/>
  <c r="BD12" i="2"/>
  <c r="BB12" i="2"/>
  <c r="BC12" i="2"/>
  <c r="AX13" i="2"/>
  <c r="AV13" i="2"/>
  <c r="AW13" i="2"/>
  <c r="AY13" i="2"/>
  <c r="AS13" i="2"/>
  <c r="AU13" i="2"/>
  <c r="AY12" i="2"/>
  <c r="AX12" i="2"/>
  <c r="AW12" i="2"/>
  <c r="AV12" i="2"/>
  <c r="AU12" i="2"/>
  <c r="AS12" i="2"/>
  <c r="AT12" i="2"/>
  <c r="AR12" i="2"/>
  <c r="BA12" i="2"/>
  <c r="S15" i="3"/>
  <c r="CF12" i="2"/>
  <c r="AP12" i="2" s="1"/>
  <c r="BO12" i="2"/>
  <c r="BH12" i="2" s="1"/>
  <c r="AK12" i="2"/>
  <c r="V14" i="3"/>
  <c r="O13" i="2"/>
  <c r="O12" i="2"/>
  <c r="AM12" i="2"/>
  <c r="J12" i="2"/>
  <c r="AK13" i="2"/>
  <c r="J13" i="2"/>
  <c r="AM13" i="2"/>
  <c r="BO13" i="2"/>
  <c r="BH13" i="2" s="1"/>
  <c r="AN12" i="2"/>
  <c r="AL12" i="2"/>
  <c r="CF13" i="2"/>
  <c r="BI13" i="2" s="1"/>
  <c r="AN13" i="2"/>
  <c r="BI12" i="2" l="1"/>
  <c r="AH12" i="2"/>
  <c r="K12" i="2"/>
  <c r="R14" i="3"/>
  <c r="P14" i="3"/>
  <c r="O14" i="3"/>
  <c r="U14" i="3"/>
  <c r="AH13" i="2"/>
  <c r="K13" i="2"/>
  <c r="U15" i="3"/>
  <c r="AP13" i="2"/>
  <c r="P15" i="3"/>
  <c r="N13" i="2" l="1"/>
  <c r="T15" i="3" s="1"/>
  <c r="Q14" i="3"/>
  <c r="CK21" i="2"/>
  <c r="BN21" i="2"/>
  <c r="CD21" i="2"/>
  <c r="BZ21" i="2"/>
  <c r="CA21" i="2" s="1"/>
  <c r="CE21" i="2"/>
  <c r="BP21" i="2"/>
  <c r="BT21" i="2"/>
  <c r="BJ21" i="2"/>
  <c r="BM21" i="2" s="1"/>
  <c r="BV21" i="2"/>
  <c r="BR21" i="2" s="1"/>
  <c r="CC21" i="2"/>
  <c r="AI21" i="2" s="1"/>
  <c r="CG21" i="2"/>
  <c r="BQ21" i="2"/>
  <c r="BW21" i="2"/>
  <c r="BS21" i="2" s="1"/>
  <c r="BY21" i="2"/>
  <c r="CB21" i="2" s="1"/>
  <c r="BL21" i="2"/>
  <c r="N15" i="2"/>
  <c r="T17" i="3" s="1"/>
  <c r="N14" i="2"/>
  <c r="T16" i="3" s="1"/>
  <c r="N16" i="2"/>
  <c r="T18" i="3" s="1"/>
  <c r="N12" i="2"/>
  <c r="T14" i="3" s="1"/>
  <c r="N18" i="2"/>
  <c r="T20" i="3" s="1"/>
  <c r="N19" i="2"/>
  <c r="T21" i="3" s="1"/>
  <c r="N17" i="2"/>
  <c r="T19" i="3" s="1"/>
  <c r="K16" i="2"/>
  <c r="K15" i="2"/>
  <c r="K17" i="2"/>
  <c r="K18" i="2"/>
  <c r="K19" i="2"/>
  <c r="K14" i="2"/>
  <c r="Q15" i="3"/>
  <c r="M21" i="2" l="1"/>
  <c r="S23" i="3" s="1"/>
  <c r="I21" i="2"/>
  <c r="O23" i="3" s="1"/>
  <c r="P21" i="2"/>
  <c r="V23" i="3" s="1"/>
  <c r="L21" i="2"/>
  <c r="R23" i="3" s="1"/>
  <c r="AY21" i="2"/>
  <c r="AW21" i="2"/>
  <c r="AX21" i="2"/>
  <c r="AV21" i="2"/>
  <c r="AS21" i="2"/>
  <c r="AU21" i="2"/>
  <c r="BB21" i="2"/>
  <c r="AR21" i="2"/>
  <c r="AT21" i="2"/>
  <c r="BC21" i="2"/>
  <c r="BD21" i="2"/>
  <c r="BA21" i="2"/>
  <c r="O21" i="2"/>
  <c r="U23" i="3" s="1"/>
  <c r="BP24" i="2"/>
  <c r="BW24" i="2"/>
  <c r="BS24" i="2" s="1"/>
  <c r="CC24" i="2"/>
  <c r="AI24" i="2" s="1"/>
  <c r="BL24" i="2"/>
  <c r="BV24" i="2"/>
  <c r="BR24" i="2" s="1"/>
  <c r="BN24" i="2"/>
  <c r="CD24" i="2"/>
  <c r="BQ24" i="2"/>
  <c r="BJ24" i="2"/>
  <c r="BM24" i="2" s="1"/>
  <c r="BT24" i="2"/>
  <c r="CK24" i="2"/>
  <c r="BZ24" i="2"/>
  <c r="CA24" i="2" s="1"/>
  <c r="CE24" i="2"/>
  <c r="BY24" i="2"/>
  <c r="CB24" i="2" s="1"/>
  <c r="CG24" i="2"/>
  <c r="BN26" i="2"/>
  <c r="BZ26" i="2"/>
  <c r="CA26" i="2" s="1"/>
  <c r="CG26" i="2"/>
  <c r="CK26" i="2"/>
  <c r="BU26" i="2"/>
  <c r="BT26" i="2" s="1"/>
  <c r="CC26" i="2"/>
  <c r="AI26" i="2" s="1"/>
  <c r="CE26" i="2"/>
  <c r="BW26" i="2"/>
  <c r="BS26" i="2" s="1"/>
  <c r="BV26" i="2"/>
  <c r="BR26" i="2" s="1"/>
  <c r="BQ26" i="2"/>
  <c r="BP26" i="2"/>
  <c r="BY26" i="2"/>
  <c r="CB26" i="2" s="1"/>
  <c r="CD26" i="2"/>
  <c r="BL26" i="2"/>
  <c r="BJ26" i="2"/>
  <c r="BM26" i="2" s="1"/>
  <c r="CE25" i="2"/>
  <c r="CK25" i="2"/>
  <c r="BN25" i="2"/>
  <c r="BJ25" i="2"/>
  <c r="BM25" i="2" s="1"/>
  <c r="BW25" i="2"/>
  <c r="BS25" i="2" s="1"/>
  <c r="BV25" i="2"/>
  <c r="BR25" i="2" s="1"/>
  <c r="CC25" i="2"/>
  <c r="AI25" i="2" s="1"/>
  <c r="BP25" i="2"/>
  <c r="BQ25" i="2"/>
  <c r="BZ25" i="2"/>
  <c r="CA25" i="2" s="1"/>
  <c r="CD25" i="2"/>
  <c r="BL25" i="2"/>
  <c r="BY25" i="2"/>
  <c r="CB25" i="2" s="1"/>
  <c r="CG25" i="2"/>
  <c r="BP22" i="2"/>
  <c r="BQ22" i="2"/>
  <c r="CE22" i="2"/>
  <c r="BW22" i="2"/>
  <c r="BS22" i="2" s="1"/>
  <c r="CG22" i="2"/>
  <c r="BN22" i="2"/>
  <c r="BY22" i="2"/>
  <c r="CB22" i="2" s="1"/>
  <c r="BZ22" i="2"/>
  <c r="CA22" i="2" s="1"/>
  <c r="CD22" i="2"/>
  <c r="L22" i="2" s="1"/>
  <c r="BT22" i="2"/>
  <c r="BL22" i="2"/>
  <c r="CK22" i="2"/>
  <c r="BV22" i="2"/>
  <c r="BR22" i="2" s="1"/>
  <c r="BJ22" i="2"/>
  <c r="BM22" i="2" s="1"/>
  <c r="CC22" i="2"/>
  <c r="AI22" i="2" s="1"/>
  <c r="BQ23" i="2"/>
  <c r="CD23" i="2"/>
  <c r="BL23" i="2"/>
  <c r="BY23" i="2"/>
  <c r="CB23" i="2" s="1"/>
  <c r="CG23" i="2"/>
  <c r="BV23" i="2"/>
  <c r="BR23" i="2" s="1"/>
  <c r="BJ23" i="2"/>
  <c r="BM23" i="2" s="1"/>
  <c r="BN23" i="2"/>
  <c r="CK23" i="2"/>
  <c r="BZ23" i="2"/>
  <c r="CA23" i="2" s="1"/>
  <c r="BP23" i="2"/>
  <c r="CE23" i="2"/>
  <c r="BT23" i="2"/>
  <c r="BW23" i="2"/>
  <c r="BS23" i="2" s="1"/>
  <c r="CC23" i="2"/>
  <c r="AI23" i="2" s="1"/>
  <c r="AO21" i="2"/>
  <c r="CK27" i="2"/>
  <c r="BJ27" i="2"/>
  <c r="BM27" i="2" s="1"/>
  <c r="BU27" i="2"/>
  <c r="BT27" i="2" s="1"/>
  <c r="BN27" i="2"/>
  <c r="BW27" i="2"/>
  <c r="BS27" i="2" s="1"/>
  <c r="CC27" i="2"/>
  <c r="AI27" i="2" s="1"/>
  <c r="BP27" i="2"/>
  <c r="BV27" i="2"/>
  <c r="BR27" i="2" s="1"/>
  <c r="CG27" i="2"/>
  <c r="CD27" i="2"/>
  <c r="BY27" i="2"/>
  <c r="CB27" i="2" s="1"/>
  <c r="BZ27" i="2"/>
  <c r="CA27" i="2" s="1"/>
  <c r="BL27" i="2"/>
  <c r="BQ27" i="2"/>
  <c r="CE27" i="2"/>
  <c r="AL21" i="2"/>
  <c r="AN21" i="2"/>
  <c r="AM21" i="2"/>
  <c r="BO21" i="2"/>
  <c r="BH21" i="2" s="1"/>
  <c r="J21" i="2"/>
  <c r="P23" i="3" s="1"/>
  <c r="AK21" i="2"/>
  <c r="CC20" i="2"/>
  <c r="AI20" i="2" s="1"/>
  <c r="BQ20" i="2"/>
  <c r="CD20" i="2"/>
  <c r="BV20" i="2"/>
  <c r="BR20" i="2" s="1"/>
  <c r="BP20" i="2"/>
  <c r="BW20" i="2"/>
  <c r="BS20" i="2" s="1"/>
  <c r="BT20" i="2"/>
  <c r="BY20" i="2"/>
  <c r="CB20" i="2" s="1"/>
  <c r="BZ20" i="2"/>
  <c r="CA20" i="2" s="1"/>
  <c r="CK20" i="2"/>
  <c r="BL20" i="2"/>
  <c r="CE20" i="2"/>
  <c r="BN20" i="2"/>
  <c r="BJ20" i="2"/>
  <c r="BM20" i="2" s="1"/>
  <c r="CG20" i="2"/>
  <c r="CF21" i="2"/>
  <c r="AP21" i="2" s="1"/>
  <c r="Q18" i="3"/>
  <c r="Q16" i="3"/>
  <c r="Q19" i="3"/>
  <c r="Q21" i="3"/>
  <c r="Q20" i="3"/>
  <c r="Q17" i="3"/>
  <c r="M22" i="2" l="1"/>
  <c r="S24" i="3" s="1"/>
  <c r="M24" i="2"/>
  <c r="L27" i="2"/>
  <c r="I23" i="2"/>
  <c r="L23" i="2"/>
  <c r="R25" i="3" s="1"/>
  <c r="L25" i="2"/>
  <c r="R27" i="3" s="1"/>
  <c r="I26" i="2"/>
  <c r="O28" i="3" s="1"/>
  <c r="L20" i="2"/>
  <c r="R22" i="3" s="1"/>
  <c r="I22" i="2"/>
  <c r="I25" i="2"/>
  <c r="O27" i="3" s="1"/>
  <c r="L26" i="2"/>
  <c r="R28" i="3" s="1"/>
  <c r="P20" i="2"/>
  <c r="V22" i="3" s="1"/>
  <c r="P23" i="2"/>
  <c r="V25" i="3" s="1"/>
  <c r="P26" i="2"/>
  <c r="V28" i="3" s="1"/>
  <c r="I24" i="2"/>
  <c r="O26" i="3" s="1"/>
  <c r="I20" i="2"/>
  <c r="O22" i="3" s="1"/>
  <c r="I27" i="2"/>
  <c r="O29" i="3" s="1"/>
  <c r="M23" i="2"/>
  <c r="S25" i="3" s="1"/>
  <c r="M25" i="2"/>
  <c r="S27" i="3" s="1"/>
  <c r="L24" i="2"/>
  <c r="R26" i="3" s="1"/>
  <c r="M20" i="2"/>
  <c r="S22" i="3" s="1"/>
  <c r="M27" i="2"/>
  <c r="S29" i="3" s="1"/>
  <c r="P27" i="2"/>
  <c r="V29" i="3" s="1"/>
  <c r="P22" i="2"/>
  <c r="V24" i="3" s="1"/>
  <c r="M26" i="2"/>
  <c r="S28" i="3" s="1"/>
  <c r="P24" i="2"/>
  <c r="V26" i="3" s="1"/>
  <c r="BI21" i="2"/>
  <c r="AY20" i="2"/>
  <c r="AX20" i="2"/>
  <c r="AW20" i="2"/>
  <c r="AV20" i="2"/>
  <c r="AY27" i="2"/>
  <c r="AX27" i="2"/>
  <c r="AV27" i="2"/>
  <c r="AW27" i="2"/>
  <c r="AY23" i="2"/>
  <c r="AV23" i="2"/>
  <c r="AW23" i="2"/>
  <c r="AX23" i="2"/>
  <c r="AW22" i="2"/>
  <c r="AX22" i="2"/>
  <c r="AY22" i="2"/>
  <c r="AV22" i="2"/>
  <c r="AW24" i="2"/>
  <c r="AX24" i="2"/>
  <c r="AV24" i="2"/>
  <c r="AY24" i="2"/>
  <c r="AU20" i="2"/>
  <c r="AS20" i="2"/>
  <c r="BC23" i="2"/>
  <c r="AT23" i="2"/>
  <c r="BB23" i="2"/>
  <c r="AR23" i="2"/>
  <c r="BA23" i="2"/>
  <c r="BD23" i="2"/>
  <c r="AU22" i="2"/>
  <c r="AS22" i="2"/>
  <c r="AW25" i="2"/>
  <c r="AY25" i="2"/>
  <c r="AX25" i="2"/>
  <c r="AV25" i="2"/>
  <c r="BB25" i="2"/>
  <c r="AR25" i="2"/>
  <c r="BC25" i="2"/>
  <c r="BD25" i="2"/>
  <c r="AT25" i="2"/>
  <c r="BB26" i="2"/>
  <c r="BC26" i="2"/>
  <c r="BA26" i="2"/>
  <c r="AT26" i="2"/>
  <c r="AR26" i="2"/>
  <c r="BD26" i="2"/>
  <c r="AU24" i="2"/>
  <c r="AS24" i="2"/>
  <c r="AU26" i="2"/>
  <c r="AS26" i="2"/>
  <c r="BD24" i="2"/>
  <c r="BC24" i="2"/>
  <c r="BA24" i="2"/>
  <c r="AT24" i="2"/>
  <c r="AR24" i="2"/>
  <c r="BB24" i="2"/>
  <c r="BD20" i="2"/>
  <c r="BB20" i="2"/>
  <c r="AT20" i="2"/>
  <c r="BC20" i="2"/>
  <c r="AR20" i="2"/>
  <c r="BA20" i="2"/>
  <c r="AS27" i="2"/>
  <c r="AU27" i="2"/>
  <c r="BC27" i="2"/>
  <c r="BB27" i="2"/>
  <c r="BD27" i="2"/>
  <c r="BA27" i="2"/>
  <c r="AT27" i="2"/>
  <c r="AR27" i="2"/>
  <c r="AS23" i="2"/>
  <c r="AU23" i="2"/>
  <c r="BB22" i="2"/>
  <c r="BD22" i="2"/>
  <c r="BC22" i="2"/>
  <c r="BA22" i="2"/>
  <c r="AR22" i="2"/>
  <c r="AT22" i="2"/>
  <c r="AU25" i="2"/>
  <c r="AS25" i="2"/>
  <c r="AX26" i="2"/>
  <c r="AW26" i="2"/>
  <c r="AV26" i="2"/>
  <c r="AY26" i="2"/>
  <c r="R29" i="3"/>
  <c r="O25" i="3"/>
  <c r="O24" i="3"/>
  <c r="S26" i="3"/>
  <c r="AN20" i="2"/>
  <c r="AL20" i="2"/>
  <c r="AN22" i="2"/>
  <c r="AL22" i="2"/>
  <c r="AN25" i="2"/>
  <c r="AL25" i="2"/>
  <c r="AO26" i="2"/>
  <c r="BO26" i="2"/>
  <c r="BH26" i="2" s="1"/>
  <c r="J26" i="2"/>
  <c r="P28" i="3" s="1"/>
  <c r="AM26" i="2"/>
  <c r="AK26" i="2"/>
  <c r="CF20" i="2"/>
  <c r="AP20" i="2" s="1"/>
  <c r="AM22" i="2"/>
  <c r="BO22" i="2"/>
  <c r="BH22" i="2" s="1"/>
  <c r="AK22" i="2"/>
  <c r="J22" i="2"/>
  <c r="P24" i="3" s="1"/>
  <c r="AN26" i="2"/>
  <c r="AL26" i="2"/>
  <c r="AM20" i="2"/>
  <c r="BO20" i="2"/>
  <c r="BH20" i="2" s="1"/>
  <c r="AK20" i="2"/>
  <c r="J20" i="2"/>
  <c r="P22" i="3" s="1"/>
  <c r="AH21" i="2"/>
  <c r="AO27" i="2"/>
  <c r="AM27" i="2"/>
  <c r="AK27" i="2"/>
  <c r="BO27" i="2"/>
  <c r="BH27" i="2" s="1"/>
  <c r="J27" i="2"/>
  <c r="P29" i="3" s="1"/>
  <c r="CF23" i="2"/>
  <c r="AP23" i="2" s="1"/>
  <c r="O22" i="2"/>
  <c r="U24" i="3" s="1"/>
  <c r="CF25" i="2"/>
  <c r="AP25" i="2" s="1"/>
  <c r="AO25" i="2"/>
  <c r="AO24" i="2"/>
  <c r="AO20" i="2"/>
  <c r="AL27" i="2"/>
  <c r="AN27" i="2"/>
  <c r="AK23" i="2"/>
  <c r="J23" i="2"/>
  <c r="P25" i="3" s="1"/>
  <c r="BO23" i="2"/>
  <c r="BH23" i="2" s="1"/>
  <c r="AM23" i="2"/>
  <c r="AN23" i="2"/>
  <c r="AL23" i="2"/>
  <c r="O25" i="2"/>
  <c r="U27" i="3" s="1"/>
  <c r="O26" i="2"/>
  <c r="U28" i="3" s="1"/>
  <c r="CF24" i="2"/>
  <c r="AP24" i="2" s="1"/>
  <c r="O20" i="2"/>
  <c r="U22" i="3" s="1"/>
  <c r="CF27" i="2"/>
  <c r="AP27" i="2" s="1"/>
  <c r="O27" i="2"/>
  <c r="U29" i="3" s="1"/>
  <c r="O23" i="2"/>
  <c r="U25" i="3" s="1"/>
  <c r="AO23" i="2"/>
  <c r="AO22" i="2"/>
  <c r="CF22" i="2"/>
  <c r="AP22" i="2" s="1"/>
  <c r="R24" i="3"/>
  <c r="AM25" i="2"/>
  <c r="J25" i="2"/>
  <c r="P27" i="3" s="1"/>
  <c r="BO25" i="2"/>
  <c r="BH25" i="2" s="1"/>
  <c r="AK25" i="2"/>
  <c r="CF26" i="2"/>
  <c r="AP26" i="2" s="1"/>
  <c r="AL24" i="2"/>
  <c r="AN24" i="2"/>
  <c r="BO24" i="2"/>
  <c r="BH24" i="2" s="1"/>
  <c r="AM24" i="2"/>
  <c r="AK24" i="2"/>
  <c r="J24" i="2"/>
  <c r="P26" i="3" s="1"/>
  <c r="O24" i="2"/>
  <c r="U26" i="3" s="1"/>
  <c r="BI23" i="2" l="1"/>
  <c r="BI27" i="2"/>
  <c r="BI24" i="2"/>
  <c r="BI22" i="2"/>
  <c r="BI26" i="2"/>
  <c r="BI25" i="2"/>
  <c r="BI20" i="2"/>
  <c r="N20" i="2" s="1"/>
  <c r="T22" i="3" s="1"/>
  <c r="AH20" i="2"/>
  <c r="K20" i="2"/>
  <c r="AH23" i="2"/>
  <c r="AH27" i="2"/>
  <c r="AH22" i="2"/>
  <c r="AH25" i="2"/>
  <c r="AH24" i="2"/>
  <c r="AH26" i="2"/>
  <c r="K22" i="2" l="1"/>
  <c r="Q24" i="3" s="1"/>
  <c r="K26" i="2"/>
  <c r="Q28" i="3" s="1"/>
  <c r="K23" i="2"/>
  <c r="Q25" i="3" s="1"/>
  <c r="N27" i="2"/>
  <c r="T29" i="3" s="1"/>
  <c r="N23" i="2"/>
  <c r="T25" i="3" s="1"/>
  <c r="K25" i="2"/>
  <c r="Q27" i="3" s="1"/>
  <c r="K27" i="2"/>
  <c r="Q29" i="3" s="1"/>
  <c r="N22" i="2"/>
  <c r="T24" i="3" s="1"/>
  <c r="N24" i="2"/>
  <c r="T26" i="3" s="1"/>
  <c r="N21" i="2"/>
  <c r="T23" i="3" s="1"/>
  <c r="K24" i="2"/>
  <c r="Q26" i="3" s="1"/>
  <c r="N26" i="2"/>
  <c r="T28" i="3" s="1"/>
  <c r="N25" i="2"/>
  <c r="T27" i="3" s="1"/>
  <c r="K21" i="2"/>
  <c r="Q23" i="3" s="1"/>
  <c r="BV29" i="2"/>
  <c r="BR29" i="2" s="1"/>
  <c r="BY29" i="2"/>
  <c r="CB29" i="2" s="1"/>
  <c r="BZ29" i="2"/>
  <c r="CA29" i="2" s="1"/>
  <c r="BN29" i="2"/>
  <c r="CE29" i="2"/>
  <c r="CG29" i="2"/>
  <c r="CK29" i="2"/>
  <c r="BW29" i="2"/>
  <c r="BS29" i="2" s="1"/>
  <c r="BP29" i="2"/>
  <c r="BU29" i="2"/>
  <c r="BT29" i="2" s="1"/>
  <c r="CD29" i="2"/>
  <c r="CC29" i="2"/>
  <c r="AI29" i="2" s="1"/>
  <c r="BQ29" i="2"/>
  <c r="BJ29" i="2"/>
  <c r="BM29" i="2" s="1"/>
  <c r="BL29" i="2"/>
  <c r="Q22" i="3"/>
  <c r="L29" i="2" l="1"/>
  <c r="R31" i="3" s="1"/>
  <c r="I29" i="2"/>
  <c r="O31" i="3" s="1"/>
  <c r="P29" i="2"/>
  <c r="V31" i="3" s="1"/>
  <c r="M29" i="2"/>
  <c r="S31" i="3" s="1"/>
  <c r="AS29" i="2"/>
  <c r="AU29" i="2"/>
  <c r="BD29" i="2"/>
  <c r="BC29" i="2"/>
  <c r="AR29" i="2"/>
  <c r="AT29" i="2"/>
  <c r="BA29" i="2"/>
  <c r="BB29" i="2"/>
  <c r="AW29" i="2"/>
  <c r="AX29" i="2"/>
  <c r="AY29" i="2"/>
  <c r="AV29" i="2"/>
  <c r="AK29" i="2"/>
  <c r="AM29" i="2"/>
  <c r="BO29" i="2"/>
  <c r="BH29" i="2" s="1"/>
  <c r="J29" i="2"/>
  <c r="P31" i="3" s="1"/>
  <c r="BQ34" i="2"/>
  <c r="BZ34" i="2"/>
  <c r="CA34" i="2" s="1"/>
  <c r="BP34" i="2"/>
  <c r="BU34" i="2"/>
  <c r="BT34" i="2" s="1"/>
  <c r="CG34" i="2"/>
  <c r="BV34" i="2"/>
  <c r="BR34" i="2" s="1"/>
  <c r="BN34" i="2"/>
  <c r="CE34" i="2"/>
  <c r="CC34" i="2"/>
  <c r="AI34" i="2" s="1"/>
  <c r="CK34" i="2"/>
  <c r="BW34" i="2"/>
  <c r="BS34" i="2" s="1"/>
  <c r="BJ34" i="2"/>
  <c r="BM34" i="2" s="1"/>
  <c r="BL34" i="2"/>
  <c r="CD34" i="2"/>
  <c r="BY34" i="2"/>
  <c r="CB34" i="2" s="1"/>
  <c r="BZ35" i="2"/>
  <c r="CA35" i="2" s="1"/>
  <c r="BJ35" i="2"/>
  <c r="BM35" i="2" s="1"/>
  <c r="CC35" i="2"/>
  <c r="AI35" i="2" s="1"/>
  <c r="BL35" i="2"/>
  <c r="BQ35" i="2"/>
  <c r="BV35" i="2"/>
  <c r="BR35" i="2" s="1"/>
  <c r="CD35" i="2"/>
  <c r="BU35" i="2"/>
  <c r="BT35" i="2" s="1"/>
  <c r="BY35" i="2"/>
  <c r="CB35" i="2" s="1"/>
  <c r="CG35" i="2"/>
  <c r="CE35" i="2"/>
  <c r="CK35" i="2"/>
  <c r="BW35" i="2"/>
  <c r="BS35" i="2" s="1"/>
  <c r="BP35" i="2"/>
  <c r="BN35" i="2"/>
  <c r="CF29" i="2"/>
  <c r="AP29" i="2" s="1"/>
  <c r="BQ31" i="2"/>
  <c r="BJ31" i="2"/>
  <c r="BM31" i="2" s="1"/>
  <c r="CC31" i="2"/>
  <c r="AI31" i="2" s="1"/>
  <c r="CG31" i="2"/>
  <c r="CD31" i="2"/>
  <c r="BN31" i="2"/>
  <c r="CE31" i="2"/>
  <c r="BV31" i="2"/>
  <c r="BR31" i="2" s="1"/>
  <c r="CK31" i="2"/>
  <c r="BP31" i="2"/>
  <c r="BY31" i="2"/>
  <c r="CB31" i="2" s="1"/>
  <c r="BL31" i="2"/>
  <c r="BU31" i="2"/>
  <c r="BT31" i="2" s="1"/>
  <c r="BW31" i="2"/>
  <c r="BS31" i="2" s="1"/>
  <c r="BZ31" i="2"/>
  <c r="CA31" i="2" s="1"/>
  <c r="AO29" i="2"/>
  <c r="AL29" i="2"/>
  <c r="AN29" i="2"/>
  <c r="BP32" i="2"/>
  <c r="CG32" i="2"/>
  <c r="CK32" i="2"/>
  <c r="CE32" i="2"/>
  <c r="BY32" i="2"/>
  <c r="CB32" i="2" s="1"/>
  <c r="BN32" i="2"/>
  <c r="BZ32" i="2"/>
  <c r="CA32" i="2" s="1"/>
  <c r="CD32" i="2"/>
  <c r="CC32" i="2"/>
  <c r="AI32" i="2" s="1"/>
  <c r="BW32" i="2"/>
  <c r="BS32" i="2" s="1"/>
  <c r="BU32" i="2"/>
  <c r="BT32" i="2" s="1"/>
  <c r="BL32" i="2"/>
  <c r="BQ32" i="2"/>
  <c r="BJ32" i="2"/>
  <c r="BM32" i="2" s="1"/>
  <c r="BV32" i="2"/>
  <c r="BR32" i="2" s="1"/>
  <c r="BV28" i="2"/>
  <c r="BR28" i="2" s="1"/>
  <c r="CG28" i="2"/>
  <c r="BL28" i="2"/>
  <c r="BJ28" i="2"/>
  <c r="BM28" i="2" s="1"/>
  <c r="BQ28" i="2"/>
  <c r="CK28" i="2"/>
  <c r="CC28" i="2"/>
  <c r="AI28" i="2" s="1"/>
  <c r="BU28" i="2"/>
  <c r="BT28" i="2" s="1"/>
  <c r="BN28" i="2"/>
  <c r="BP28" i="2"/>
  <c r="CE28" i="2"/>
  <c r="CD28" i="2"/>
  <c r="BY28" i="2"/>
  <c r="CB28" i="2" s="1"/>
  <c r="BZ28" i="2"/>
  <c r="CA28" i="2" s="1"/>
  <c r="BW28" i="2"/>
  <c r="BS28" i="2" s="1"/>
  <c r="BU33" i="2"/>
  <c r="BT33" i="2" s="1"/>
  <c r="CE33" i="2"/>
  <c r="BV33" i="2"/>
  <c r="BR33" i="2" s="1"/>
  <c r="CG33" i="2"/>
  <c r="BZ33" i="2"/>
  <c r="CA33" i="2" s="1"/>
  <c r="BJ33" i="2"/>
  <c r="BM33" i="2" s="1"/>
  <c r="BQ33" i="2"/>
  <c r="BL33" i="2"/>
  <c r="BW33" i="2"/>
  <c r="BS33" i="2" s="1"/>
  <c r="BN33" i="2"/>
  <c r="CD33" i="2"/>
  <c r="CC33" i="2"/>
  <c r="AI33" i="2" s="1"/>
  <c r="BP33" i="2"/>
  <c r="BY33" i="2"/>
  <c r="CB33" i="2" s="1"/>
  <c r="CK33" i="2"/>
  <c r="O29" i="2"/>
  <c r="U31" i="3" s="1"/>
  <c r="BQ30" i="2"/>
  <c r="CC30" i="2"/>
  <c r="AI30" i="2" s="1"/>
  <c r="BL30" i="2"/>
  <c r="CK30" i="2"/>
  <c r="BN30" i="2"/>
  <c r="BP30" i="2"/>
  <c r="BZ30" i="2"/>
  <c r="CA30" i="2" s="1"/>
  <c r="CE30" i="2"/>
  <c r="BW30" i="2"/>
  <c r="BS30" i="2" s="1"/>
  <c r="BJ30" i="2"/>
  <c r="BM30" i="2" s="1"/>
  <c r="BY30" i="2"/>
  <c r="CB30" i="2" s="1"/>
  <c r="CG30" i="2"/>
  <c r="BV30" i="2"/>
  <c r="BR30" i="2" s="1"/>
  <c r="BU30" i="2"/>
  <c r="BT30" i="2" s="1"/>
  <c r="CD30" i="2"/>
  <c r="I32" i="2" l="1"/>
  <c r="I31" i="2"/>
  <c r="O33" i="3" s="1"/>
  <c r="M31" i="2"/>
  <c r="M35" i="2"/>
  <c r="S37" i="3" s="1"/>
  <c r="L35" i="2"/>
  <c r="I34" i="2"/>
  <c r="O36" i="3" s="1"/>
  <c r="M33" i="2"/>
  <c r="S35" i="3" s="1"/>
  <c r="L32" i="2"/>
  <c r="R34" i="3" s="1"/>
  <c r="M32" i="2"/>
  <c r="S34" i="3" s="1"/>
  <c r="L34" i="2"/>
  <c r="R36" i="3" s="1"/>
  <c r="L28" i="2"/>
  <c r="R30" i="3" s="1"/>
  <c r="P30" i="2"/>
  <c r="V32" i="3" s="1"/>
  <c r="I33" i="2"/>
  <c r="O35" i="3" s="1"/>
  <c r="P33" i="2"/>
  <c r="V35" i="3" s="1"/>
  <c r="P28" i="2"/>
  <c r="V30" i="3" s="1"/>
  <c r="P32" i="2"/>
  <c r="V34" i="3" s="1"/>
  <c r="M30" i="2"/>
  <c r="S32" i="3" s="1"/>
  <c r="M28" i="2"/>
  <c r="S30" i="3" s="1"/>
  <c r="P31" i="2"/>
  <c r="V33" i="3" s="1"/>
  <c r="L31" i="2"/>
  <c r="R33" i="3" s="1"/>
  <c r="I35" i="2"/>
  <c r="O37" i="3" s="1"/>
  <c r="M34" i="2"/>
  <c r="S36" i="3" s="1"/>
  <c r="P34" i="2"/>
  <c r="V36" i="3" s="1"/>
  <c r="L30" i="2"/>
  <c r="R32" i="3" s="1"/>
  <c r="I30" i="2"/>
  <c r="O32" i="3" s="1"/>
  <c r="L33" i="2"/>
  <c r="R35" i="3" s="1"/>
  <c r="I28" i="2"/>
  <c r="O30" i="3" s="1"/>
  <c r="P35" i="2"/>
  <c r="V37" i="3" s="1"/>
  <c r="BI29" i="2"/>
  <c r="N29" i="2" s="1"/>
  <c r="T31" i="3" s="1"/>
  <c r="BB30" i="2"/>
  <c r="BA30" i="2"/>
  <c r="BC30" i="2"/>
  <c r="AR30" i="2"/>
  <c r="BD30" i="2"/>
  <c r="AT30" i="2"/>
  <c r="AX30" i="2"/>
  <c r="AW30" i="2"/>
  <c r="AV30" i="2"/>
  <c r="AY30" i="2"/>
  <c r="BC33" i="2"/>
  <c r="BB33" i="2"/>
  <c r="BD33" i="2"/>
  <c r="AV35" i="2"/>
  <c r="AY35" i="2"/>
  <c r="AW35" i="2"/>
  <c r="AX35" i="2"/>
  <c r="AU30" i="2"/>
  <c r="AS30" i="2"/>
  <c r="BD28" i="2"/>
  <c r="BB28" i="2"/>
  <c r="AT28" i="2"/>
  <c r="AR28" i="2"/>
  <c r="BA28" i="2"/>
  <c r="BC28" i="2"/>
  <c r="AY32" i="2"/>
  <c r="AW32" i="2"/>
  <c r="AX32" i="2"/>
  <c r="BC31" i="2"/>
  <c r="BD31" i="2"/>
  <c r="AT31" i="2"/>
  <c r="BA31" i="2"/>
  <c r="BB31" i="2"/>
  <c r="AR31" i="2"/>
  <c r="AY31" i="2"/>
  <c r="AW31" i="2"/>
  <c r="AV31" i="2"/>
  <c r="AX31" i="2"/>
  <c r="AU28" i="2"/>
  <c r="AS28" i="2"/>
  <c r="BC35" i="2"/>
  <c r="BB35" i="2"/>
  <c r="BD35" i="2"/>
  <c r="BD32" i="2"/>
  <c r="BB32" i="2"/>
  <c r="BC32" i="2"/>
  <c r="AW33" i="2"/>
  <c r="AX33" i="2"/>
  <c r="AY33" i="2"/>
  <c r="AW28" i="2"/>
  <c r="AV28" i="2"/>
  <c r="AX28" i="2"/>
  <c r="AY28" i="2"/>
  <c r="AS31" i="2"/>
  <c r="AU31" i="2"/>
  <c r="BB34" i="2"/>
  <c r="BC34" i="2"/>
  <c r="BD34" i="2"/>
  <c r="AX34" i="2"/>
  <c r="AY34" i="2"/>
  <c r="AW34" i="2"/>
  <c r="AS35" i="2"/>
  <c r="AU35" i="2"/>
  <c r="AT35" i="2"/>
  <c r="AR35" i="2"/>
  <c r="BA35" i="2"/>
  <c r="BA34" i="2"/>
  <c r="AR34" i="2"/>
  <c r="AT34" i="2"/>
  <c r="AV34" i="2"/>
  <c r="AU34" i="2"/>
  <c r="AS34" i="2"/>
  <c r="AV33" i="2"/>
  <c r="AT33" i="2"/>
  <c r="AR33" i="2"/>
  <c r="BA33" i="2"/>
  <c r="AU33" i="2"/>
  <c r="AS33" i="2"/>
  <c r="BA32" i="2"/>
  <c r="AT32" i="2"/>
  <c r="AR32" i="2"/>
  <c r="AV32" i="2"/>
  <c r="AU32" i="2"/>
  <c r="AS32" i="2"/>
  <c r="O34" i="3"/>
  <c r="S33" i="3"/>
  <c r="O30" i="2"/>
  <c r="U32" i="3" s="1"/>
  <c r="AM30" i="2"/>
  <c r="BO30" i="2"/>
  <c r="BH30" i="2" s="1"/>
  <c r="AK30" i="2"/>
  <c r="J30" i="2"/>
  <c r="P32" i="3" s="1"/>
  <c r="AK32" i="2"/>
  <c r="BO32" i="2"/>
  <c r="BH32" i="2" s="1"/>
  <c r="AM32" i="2"/>
  <c r="J32" i="2"/>
  <c r="P34" i="3" s="1"/>
  <c r="CF32" i="2"/>
  <c r="AP32" i="2" s="1"/>
  <c r="O31" i="2"/>
  <c r="U33" i="3" s="1"/>
  <c r="AL34" i="2"/>
  <c r="AN34" i="2"/>
  <c r="O34" i="2"/>
  <c r="U36" i="3" s="1"/>
  <c r="AK34" i="2"/>
  <c r="AM34" i="2"/>
  <c r="J34" i="2"/>
  <c r="P36" i="3" s="1"/>
  <c r="BO34" i="2"/>
  <c r="BH34" i="2" s="1"/>
  <c r="AH29" i="2"/>
  <c r="K29" i="2"/>
  <c r="AL28" i="2"/>
  <c r="AN28" i="2"/>
  <c r="AK28" i="2"/>
  <c r="AM28" i="2"/>
  <c r="BO28" i="2"/>
  <c r="BH28" i="2" s="1"/>
  <c r="J28" i="2"/>
  <c r="P30" i="3" s="1"/>
  <c r="AO28" i="2"/>
  <c r="CF33" i="2"/>
  <c r="AP33" i="2" s="1"/>
  <c r="O28" i="2"/>
  <c r="U30" i="3" s="1"/>
  <c r="AO32" i="2"/>
  <c r="AL31" i="2"/>
  <c r="AN31" i="2"/>
  <c r="O35" i="2"/>
  <c r="U37" i="3" s="1"/>
  <c r="AL35" i="2"/>
  <c r="AN35" i="2"/>
  <c r="AO30" i="2"/>
  <c r="AO33" i="2"/>
  <c r="CF28" i="2"/>
  <c r="AP28" i="2" s="1"/>
  <c r="O32" i="2"/>
  <c r="U34" i="3" s="1"/>
  <c r="AM31" i="2"/>
  <c r="BO31" i="2"/>
  <c r="BH31" i="2" s="1"/>
  <c r="AK31" i="2"/>
  <c r="J31" i="2"/>
  <c r="P33" i="3" s="1"/>
  <c r="CF30" i="2"/>
  <c r="AP30" i="2" s="1"/>
  <c r="AN33" i="2"/>
  <c r="AL33" i="2"/>
  <c r="AM33" i="2"/>
  <c r="BO33" i="2"/>
  <c r="BH33" i="2" s="1"/>
  <c r="AK33" i="2"/>
  <c r="J33" i="2"/>
  <c r="P35" i="3" s="1"/>
  <c r="AN32" i="2"/>
  <c r="AL32" i="2"/>
  <c r="AK35" i="2"/>
  <c r="AM35" i="2"/>
  <c r="BO35" i="2"/>
  <c r="BH35" i="2" s="1"/>
  <c r="J35" i="2"/>
  <c r="P37" i="3" s="1"/>
  <c r="AO34" i="2"/>
  <c r="AL30" i="2"/>
  <c r="AN30" i="2"/>
  <c r="O33" i="2"/>
  <c r="U35" i="3" s="1"/>
  <c r="AO31" i="2"/>
  <c r="CF31" i="2"/>
  <c r="AP31" i="2" s="1"/>
  <c r="R37" i="3"/>
  <c r="CF35" i="2"/>
  <c r="AP35" i="2" s="1"/>
  <c r="AO35" i="2"/>
  <c r="CF34" i="2"/>
  <c r="AP34" i="2" s="1"/>
  <c r="BI35" i="2" l="1"/>
  <c r="BI28" i="2"/>
  <c r="N28" i="2" s="1"/>
  <c r="T30" i="3" s="1"/>
  <c r="BI30" i="2"/>
  <c r="N30" i="2" s="1"/>
  <c r="T32" i="3" s="1"/>
  <c r="BI31" i="2"/>
  <c r="N31" i="2" s="1"/>
  <c r="T33" i="3" s="1"/>
  <c r="BI34" i="2"/>
  <c r="BI33" i="2"/>
  <c r="BI32" i="2"/>
  <c r="AH31" i="2"/>
  <c r="K31" i="2"/>
  <c r="AH33" i="2"/>
  <c r="Q31" i="3"/>
  <c r="AH35" i="2"/>
  <c r="K35" i="2"/>
  <c r="AH28" i="2"/>
  <c r="K28" i="2"/>
  <c r="K34" i="2"/>
  <c r="AH34" i="2"/>
  <c r="AH32" i="2"/>
  <c r="AH30" i="2"/>
  <c r="K30" i="2"/>
  <c r="N32" i="2" l="1"/>
  <c r="T34" i="3" s="1"/>
  <c r="N33" i="2"/>
  <c r="T35" i="3" s="1"/>
  <c r="K32" i="2"/>
  <c r="Q34" i="3" s="1"/>
  <c r="N35" i="2"/>
  <c r="T37" i="3" s="1"/>
  <c r="K33" i="2"/>
  <c r="Q35" i="3" s="1"/>
  <c r="N34" i="2"/>
  <c r="T36" i="3" s="1"/>
  <c r="Q32" i="3"/>
  <c r="Q36" i="3"/>
  <c r="Q37" i="3"/>
  <c r="Q30" i="3"/>
  <c r="BV37" i="2"/>
  <c r="BR37" i="2" s="1"/>
  <c r="BZ37" i="2"/>
  <c r="CA37" i="2" s="1"/>
  <c r="BL37" i="2"/>
  <c r="BU37" i="2"/>
  <c r="BT37" i="2" s="1"/>
  <c r="CD37" i="2"/>
  <c r="BN37" i="2"/>
  <c r="BJ37" i="2"/>
  <c r="BM37" i="2" s="1"/>
  <c r="BP37" i="2"/>
  <c r="CG37" i="2"/>
  <c r="BY37" i="2"/>
  <c r="CB37" i="2" s="1"/>
  <c r="CE37" i="2"/>
  <c r="CK37" i="2"/>
  <c r="CC37" i="2"/>
  <c r="BW37" i="2"/>
  <c r="BS37" i="2" s="1"/>
  <c r="BQ37" i="2"/>
  <c r="Q33" i="3"/>
  <c r="I37" i="2" l="1"/>
  <c r="O39" i="3" s="1"/>
  <c r="L37" i="2"/>
  <c r="R39" i="3" s="1"/>
  <c r="P37" i="2"/>
  <c r="V39" i="3" s="1"/>
  <c r="M37" i="2"/>
  <c r="S39" i="3" s="1"/>
  <c r="BB37" i="2"/>
  <c r="BC37" i="2"/>
  <c r="BD37" i="2"/>
  <c r="AW37" i="2"/>
  <c r="AX37" i="2"/>
  <c r="AY37" i="2"/>
  <c r="BA37" i="2"/>
  <c r="AT37" i="2"/>
  <c r="AR37" i="2"/>
  <c r="AV37" i="2"/>
  <c r="AS37" i="2"/>
  <c r="AU37" i="2"/>
  <c r="AI37" i="2"/>
  <c r="CF37" i="2"/>
  <c r="AP37" i="2" s="1"/>
  <c r="CD38" i="2"/>
  <c r="BW38" i="2"/>
  <c r="BS38" i="2" s="1"/>
  <c r="CE38" i="2"/>
  <c r="BP38" i="2"/>
  <c r="CK38" i="2"/>
  <c r="BN38" i="2"/>
  <c r="CG38" i="2"/>
  <c r="CC38" i="2"/>
  <c r="BZ38" i="2"/>
  <c r="CA38" i="2" s="1"/>
  <c r="BY38" i="2"/>
  <c r="CB38" i="2" s="1"/>
  <c r="BJ38" i="2"/>
  <c r="BM38" i="2" s="1"/>
  <c r="BU38" i="2"/>
  <c r="BT38" i="2" s="1"/>
  <c r="BV38" i="2"/>
  <c r="BR38" i="2" s="1"/>
  <c r="BQ38" i="2"/>
  <c r="BL38" i="2"/>
  <c r="CC41" i="2"/>
  <c r="CK41" i="2"/>
  <c r="BZ41" i="2"/>
  <c r="CA41" i="2" s="1"/>
  <c r="BW41" i="2"/>
  <c r="BS41" i="2" s="1"/>
  <c r="CD41" i="2"/>
  <c r="BU41" i="2"/>
  <c r="BT41" i="2" s="1"/>
  <c r="BN41" i="2"/>
  <c r="BV41" i="2"/>
  <c r="BR41" i="2" s="1"/>
  <c r="BL41" i="2"/>
  <c r="BJ41" i="2"/>
  <c r="BM41" i="2" s="1"/>
  <c r="CG41" i="2"/>
  <c r="BQ41" i="2"/>
  <c r="CE41" i="2"/>
  <c r="BY41" i="2"/>
  <c r="CB41" i="2" s="1"/>
  <c r="BP41" i="2"/>
  <c r="O37" i="2"/>
  <c r="U39" i="3" s="1"/>
  <c r="AL37" i="2"/>
  <c r="AN37" i="2"/>
  <c r="BO37" i="2"/>
  <c r="BH37" i="2" s="1"/>
  <c r="AM37" i="2"/>
  <c r="AK37" i="2"/>
  <c r="J37" i="2"/>
  <c r="P39" i="3" s="1"/>
  <c r="CD40" i="2"/>
  <c r="BQ40" i="2"/>
  <c r="BZ40" i="2"/>
  <c r="CA40" i="2" s="1"/>
  <c r="BY40" i="2"/>
  <c r="CB40" i="2" s="1"/>
  <c r="CE40" i="2"/>
  <c r="BW40" i="2"/>
  <c r="BS40" i="2" s="1"/>
  <c r="CG40" i="2"/>
  <c r="BP40" i="2"/>
  <c r="BN40" i="2"/>
  <c r="CK40" i="2"/>
  <c r="BU40" i="2"/>
  <c r="BT40" i="2" s="1"/>
  <c r="BJ40" i="2"/>
  <c r="BM40" i="2" s="1"/>
  <c r="BV40" i="2"/>
  <c r="BR40" i="2" s="1"/>
  <c r="CC40" i="2"/>
  <c r="AI40" i="2" s="1"/>
  <c r="BL40" i="2"/>
  <c r="BN42" i="2"/>
  <c r="BZ42" i="2"/>
  <c r="CA42" i="2" s="1"/>
  <c r="BL42" i="2"/>
  <c r="BQ42" i="2"/>
  <c r="CG42" i="2"/>
  <c r="BW42" i="2"/>
  <c r="BS42" i="2" s="1"/>
  <c r="BP42" i="2"/>
  <c r="BU42" i="2"/>
  <c r="BT42" i="2" s="1"/>
  <c r="BY42" i="2"/>
  <c r="CB42" i="2" s="1"/>
  <c r="CE42" i="2"/>
  <c r="CC42" i="2"/>
  <c r="AI42" i="2" s="1"/>
  <c r="BJ42" i="2"/>
  <c r="BM42" i="2" s="1"/>
  <c r="BV42" i="2"/>
  <c r="BR42" i="2" s="1"/>
  <c r="CD42" i="2"/>
  <c r="CK42" i="2"/>
  <c r="BL39" i="2"/>
  <c r="BZ39" i="2"/>
  <c r="CA39" i="2" s="1"/>
  <c r="BP39" i="2"/>
  <c r="BU39" i="2"/>
  <c r="BT39" i="2" s="1"/>
  <c r="CE39" i="2"/>
  <c r="CC39" i="2"/>
  <c r="AI39" i="2" s="1"/>
  <c r="BQ39" i="2"/>
  <c r="BN39" i="2"/>
  <c r="BW39" i="2"/>
  <c r="BS39" i="2" s="1"/>
  <c r="CK39" i="2"/>
  <c r="BV39" i="2"/>
  <c r="BR39" i="2" s="1"/>
  <c r="BY39" i="2"/>
  <c r="CB39" i="2" s="1"/>
  <c r="CD39" i="2"/>
  <c r="CG39" i="2"/>
  <c r="BJ39" i="2"/>
  <c r="BM39" i="2" s="1"/>
  <c r="AO37" i="2"/>
  <c r="CK43" i="2"/>
  <c r="CC43" i="2"/>
  <c r="AI43" i="2" s="1"/>
  <c r="BW43" i="2"/>
  <c r="BS43" i="2" s="1"/>
  <c r="BL43" i="2"/>
  <c r="CG43" i="2"/>
  <c r="BU43" i="2"/>
  <c r="BT43" i="2" s="1"/>
  <c r="BN43" i="2"/>
  <c r="BP43" i="2"/>
  <c r="BQ43" i="2"/>
  <c r="BY43" i="2"/>
  <c r="CB43" i="2" s="1"/>
  <c r="CD43" i="2"/>
  <c r="BJ43" i="2"/>
  <c r="BM43" i="2" s="1"/>
  <c r="BV43" i="2"/>
  <c r="BR43" i="2" s="1"/>
  <c r="CE43" i="2"/>
  <c r="BZ43" i="2"/>
  <c r="CA43" i="2" s="1"/>
  <c r="BV36" i="2"/>
  <c r="BZ36" i="2"/>
  <c r="CA36" i="2" s="1"/>
  <c r="BN36" i="2"/>
  <c r="BP36" i="2"/>
  <c r="BU36" i="2"/>
  <c r="BT36" i="2" s="1"/>
  <c r="BQ36" i="2"/>
  <c r="CD36" i="2"/>
  <c r="BY36" i="2"/>
  <c r="CB36" i="2" s="1"/>
  <c r="CE36" i="2"/>
  <c r="BJ36" i="2"/>
  <c r="BM36" i="2" s="1"/>
  <c r="CK36" i="2"/>
  <c r="BL36" i="2"/>
  <c r="BR36" i="2"/>
  <c r="BW36" i="2"/>
  <c r="BS36" i="2" s="1"/>
  <c r="CG36" i="2"/>
  <c r="CC36" i="2"/>
  <c r="AI36" i="2" s="1"/>
  <c r="AI38" i="2" l="1"/>
  <c r="M38" i="2"/>
  <c r="S40" i="3" s="1"/>
  <c r="L40" i="2"/>
  <c r="R42" i="3" s="1"/>
  <c r="I41" i="2"/>
  <c r="O43" i="3" s="1"/>
  <c r="M36" i="2"/>
  <c r="S38" i="3" s="1"/>
  <c r="M42" i="2"/>
  <c r="S44" i="3" s="1"/>
  <c r="I42" i="2"/>
  <c r="O44" i="3" s="1"/>
  <c r="M43" i="2"/>
  <c r="S45" i="3" s="1"/>
  <c r="L38" i="2"/>
  <c r="R40" i="3" s="1"/>
  <c r="P36" i="2"/>
  <c r="V38" i="3" s="1"/>
  <c r="P39" i="2"/>
  <c r="V41" i="3" s="1"/>
  <c r="I43" i="2"/>
  <c r="O45" i="3" s="1"/>
  <c r="L43" i="2"/>
  <c r="R45" i="3" s="1"/>
  <c r="L42" i="2"/>
  <c r="R44" i="3" s="1"/>
  <c r="M40" i="2"/>
  <c r="S42" i="3" s="1"/>
  <c r="L36" i="2"/>
  <c r="R38" i="3" s="1"/>
  <c r="P43" i="2"/>
  <c r="V45" i="3" s="1"/>
  <c r="I39" i="2"/>
  <c r="O41" i="3" s="1"/>
  <c r="P41" i="2"/>
  <c r="V43" i="3" s="1"/>
  <c r="I38" i="2"/>
  <c r="O40" i="3" s="1"/>
  <c r="I36" i="2"/>
  <c r="O38" i="3" s="1"/>
  <c r="L39" i="2"/>
  <c r="R41" i="3" s="1"/>
  <c r="M39" i="2"/>
  <c r="S41" i="3" s="1"/>
  <c r="P42" i="2"/>
  <c r="V44" i="3" s="1"/>
  <c r="P40" i="2"/>
  <c r="V42" i="3" s="1"/>
  <c r="I40" i="2"/>
  <c r="O42" i="3" s="1"/>
  <c r="M41" i="2"/>
  <c r="S43" i="3" s="1"/>
  <c r="L41" i="2"/>
  <c r="R43" i="3" s="1"/>
  <c r="P38" i="2"/>
  <c r="V40" i="3" s="1"/>
  <c r="BI37" i="2"/>
  <c r="BC39" i="2"/>
  <c r="BB39" i="2"/>
  <c r="BD39" i="2"/>
  <c r="BD40" i="2"/>
  <c r="BC40" i="2"/>
  <c r="BB40" i="2"/>
  <c r="BC41" i="2"/>
  <c r="BD41" i="2"/>
  <c r="BB41" i="2"/>
  <c r="AY43" i="2"/>
  <c r="AX43" i="2"/>
  <c r="AW43" i="2"/>
  <c r="BC43" i="2"/>
  <c r="BD43" i="2"/>
  <c r="BB43" i="2"/>
  <c r="BB42" i="2"/>
  <c r="BC42" i="2"/>
  <c r="BD42" i="2"/>
  <c r="AV40" i="2"/>
  <c r="AW40" i="2"/>
  <c r="AX40" i="2"/>
  <c r="AY40" i="2"/>
  <c r="AV41" i="2"/>
  <c r="AW41" i="2"/>
  <c r="AY41" i="2"/>
  <c r="AX41" i="2"/>
  <c r="AX38" i="2"/>
  <c r="AW38" i="2"/>
  <c r="AY38" i="2"/>
  <c r="BB38" i="2"/>
  <c r="BD38" i="2"/>
  <c r="BC38" i="2"/>
  <c r="BD36" i="2"/>
  <c r="BC36" i="2"/>
  <c r="BB36" i="2"/>
  <c r="AY39" i="2"/>
  <c r="AW39" i="2"/>
  <c r="AX39" i="2"/>
  <c r="AX36" i="2"/>
  <c r="AY36" i="2"/>
  <c r="AW36" i="2"/>
  <c r="AX42" i="2"/>
  <c r="AW42" i="2"/>
  <c r="AY42" i="2"/>
  <c r="AV43" i="2"/>
  <c r="AT43" i="2"/>
  <c r="AR43" i="2"/>
  <c r="BA43" i="2"/>
  <c r="AS43" i="2"/>
  <c r="AU43" i="2"/>
  <c r="AT42" i="2"/>
  <c r="BA42" i="2"/>
  <c r="AR42" i="2"/>
  <c r="AU42" i="2"/>
  <c r="AS42" i="2"/>
  <c r="AV42" i="2"/>
  <c r="AS41" i="2"/>
  <c r="AU41" i="2"/>
  <c r="BA41" i="2"/>
  <c r="AT41" i="2"/>
  <c r="AR41" i="2"/>
  <c r="AU40" i="2"/>
  <c r="AS40" i="2"/>
  <c r="AT40" i="2"/>
  <c r="AR40" i="2"/>
  <c r="BA40" i="2"/>
  <c r="AV39" i="2"/>
  <c r="AR39" i="2"/>
  <c r="BA39" i="2"/>
  <c r="AT39" i="2"/>
  <c r="AS39" i="2"/>
  <c r="AU39" i="2"/>
  <c r="AV38" i="2"/>
  <c r="BA38" i="2"/>
  <c r="AR38" i="2"/>
  <c r="AT38" i="2"/>
  <c r="AU38" i="2"/>
  <c r="AS38" i="2"/>
  <c r="AU36" i="2"/>
  <c r="AS36" i="2"/>
  <c r="AV36" i="2"/>
  <c r="AT36" i="2"/>
  <c r="AR36" i="2"/>
  <c r="BA36" i="2"/>
  <c r="CF36" i="2"/>
  <c r="AP36" i="2" s="1"/>
  <c r="AK36" i="2"/>
  <c r="BO36" i="2"/>
  <c r="BH36" i="2" s="1"/>
  <c r="AM36" i="2"/>
  <c r="J36" i="2"/>
  <c r="P38" i="3" s="1"/>
  <c r="O42" i="2"/>
  <c r="U44" i="3" s="1"/>
  <c r="AK40" i="2"/>
  <c r="AM40" i="2"/>
  <c r="BO40" i="2"/>
  <c r="BH40" i="2" s="1"/>
  <c r="J40" i="2"/>
  <c r="P42" i="3" s="1"/>
  <c r="AH37" i="2"/>
  <c r="O36" i="2"/>
  <c r="U38" i="3" s="1"/>
  <c r="AO43" i="2"/>
  <c r="CF43" i="2"/>
  <c r="AP43" i="2" s="1"/>
  <c r="AL42" i="2"/>
  <c r="AN42" i="2"/>
  <c r="CF42" i="2"/>
  <c r="AP42" i="2" s="1"/>
  <c r="AK42" i="2"/>
  <c r="AM42" i="2"/>
  <c r="J42" i="2"/>
  <c r="P44" i="3" s="1"/>
  <c r="AL40" i="2"/>
  <c r="AN40" i="2"/>
  <c r="AO41" i="2"/>
  <c r="CF38" i="2"/>
  <c r="AP38" i="2" s="1"/>
  <c r="AO36" i="2"/>
  <c r="O39" i="2"/>
  <c r="U41" i="3" s="1"/>
  <c r="CF40" i="2"/>
  <c r="AP40" i="2" s="1"/>
  <c r="CF41" i="2"/>
  <c r="AP41" i="2" s="1"/>
  <c r="AM41" i="2"/>
  <c r="AK41" i="2"/>
  <c r="BO41" i="2"/>
  <c r="BH41" i="2" s="1"/>
  <c r="J41" i="2"/>
  <c r="P43" i="3" s="1"/>
  <c r="AI41" i="2"/>
  <c r="AL38" i="2"/>
  <c r="AN38" i="2"/>
  <c r="AK38" i="2"/>
  <c r="AM38" i="2"/>
  <c r="BO38" i="2"/>
  <c r="BH38" i="2" s="1"/>
  <c r="J38" i="2"/>
  <c r="P40" i="3" s="1"/>
  <c r="O38" i="2"/>
  <c r="U40" i="3" s="1"/>
  <c r="AL43" i="2"/>
  <c r="AN43" i="2"/>
  <c r="AO39" i="2"/>
  <c r="AO40" i="2"/>
  <c r="CF39" i="2"/>
  <c r="AP39" i="2" s="1"/>
  <c r="AO42" i="2"/>
  <c r="O41" i="2"/>
  <c r="U43" i="3" s="1"/>
  <c r="AL36" i="2"/>
  <c r="AN36" i="2"/>
  <c r="AK43" i="2"/>
  <c r="AM43" i="2"/>
  <c r="BO43" i="2"/>
  <c r="BH43" i="2" s="1"/>
  <c r="J43" i="2"/>
  <c r="P45" i="3" s="1"/>
  <c r="O43" i="2"/>
  <c r="U45" i="3" s="1"/>
  <c r="AL39" i="2"/>
  <c r="AN39" i="2"/>
  <c r="AK39" i="2"/>
  <c r="BO39" i="2"/>
  <c r="BH39" i="2" s="1"/>
  <c r="AM39" i="2"/>
  <c r="J39" i="2"/>
  <c r="P41" i="3" s="1"/>
  <c r="BO42" i="2"/>
  <c r="BH42" i="2" s="1"/>
  <c r="O40" i="2"/>
  <c r="U42" i="3" s="1"/>
  <c r="AL41" i="2"/>
  <c r="AN41" i="2"/>
  <c r="AO38" i="2"/>
  <c r="BI40" i="2" l="1"/>
  <c r="BI36" i="2"/>
  <c r="N36" i="2" s="1"/>
  <c r="T38" i="3" s="1"/>
  <c r="BI41" i="2"/>
  <c r="N41" i="2" s="1"/>
  <c r="T43" i="3" s="1"/>
  <c r="BI38" i="2"/>
  <c r="N38" i="2" s="1"/>
  <c r="T40" i="3" s="1"/>
  <c r="BI39" i="2"/>
  <c r="BI43" i="2"/>
  <c r="BI42" i="2"/>
  <c r="AH38" i="2"/>
  <c r="AH41" i="2"/>
  <c r="K41" i="2"/>
  <c r="AH42" i="2"/>
  <c r="AH39" i="2"/>
  <c r="K39" i="2"/>
  <c r="AH43" i="2"/>
  <c r="AH40" i="2"/>
  <c r="K40" i="2"/>
  <c r="AH36" i="2"/>
  <c r="K36" i="2"/>
  <c r="N42" i="2" l="1"/>
  <c r="T44" i="3" s="1"/>
  <c r="N43" i="2"/>
  <c r="T45" i="3" s="1"/>
  <c r="N39" i="2"/>
  <c r="T41" i="3" s="1"/>
  <c r="K43" i="2"/>
  <c r="Q45" i="3" s="1"/>
  <c r="K42" i="2"/>
  <c r="Q44" i="3" s="1"/>
  <c r="K38" i="2"/>
  <c r="Q40" i="3" s="1"/>
  <c r="N40" i="2"/>
  <c r="T42" i="3" s="1"/>
  <c r="N37" i="2"/>
  <c r="T39" i="3" s="1"/>
  <c r="K37" i="2"/>
  <c r="Q39" i="3" s="1"/>
  <c r="Q38" i="3"/>
  <c r="Q41" i="3"/>
  <c r="CG45" i="2"/>
  <c r="CK45" i="2"/>
  <c r="CD45" i="2"/>
  <c r="BN45" i="2"/>
  <c r="BU45" i="2"/>
  <c r="BT45" i="2" s="1"/>
  <c r="CC45" i="2"/>
  <c r="AI45" i="2" s="1"/>
  <c r="BW45" i="2"/>
  <c r="BS45" i="2" s="1"/>
  <c r="BL45" i="2"/>
  <c r="BY45" i="2"/>
  <c r="CB45" i="2" s="1"/>
  <c r="BQ45" i="2"/>
  <c r="CE45" i="2"/>
  <c r="BV45" i="2"/>
  <c r="BR45" i="2" s="1"/>
  <c r="BZ45" i="2"/>
  <c r="CA45" i="2" s="1"/>
  <c r="BJ45" i="2"/>
  <c r="BM45" i="2" s="1"/>
  <c r="BP45" i="2"/>
  <c r="Q43" i="3"/>
  <c r="Q42" i="3"/>
  <c r="I45" i="2" l="1"/>
  <c r="O47" i="3" s="1"/>
  <c r="P45" i="2"/>
  <c r="V47" i="3" s="1"/>
  <c r="M45" i="2"/>
  <c r="S47" i="3" s="1"/>
  <c r="L45" i="2"/>
  <c r="R47" i="3" s="1"/>
  <c r="AW45" i="2"/>
  <c r="AX45" i="2"/>
  <c r="AY45" i="2"/>
  <c r="BD45" i="2"/>
  <c r="BB45" i="2"/>
  <c r="BC45" i="2"/>
  <c r="BA45" i="2"/>
  <c r="AT45" i="2"/>
  <c r="AR45" i="2"/>
  <c r="AS45" i="2"/>
  <c r="AU45" i="2"/>
  <c r="AV45" i="2"/>
  <c r="CK44" i="2"/>
  <c r="BZ44" i="2"/>
  <c r="CA44" i="2" s="1"/>
  <c r="BV44" i="2"/>
  <c r="BR44" i="2" s="1"/>
  <c r="BL44" i="2"/>
  <c r="BJ44" i="2"/>
  <c r="BM44" i="2" s="1"/>
  <c r="BW44" i="2"/>
  <c r="BS44" i="2" s="1"/>
  <c r="BQ44" i="2"/>
  <c r="BP44" i="2"/>
  <c r="CC44" i="2"/>
  <c r="AI44" i="2" s="1"/>
  <c r="BN44" i="2"/>
  <c r="BU44" i="2"/>
  <c r="BT44" i="2" s="1"/>
  <c r="CG44" i="2"/>
  <c r="BY44" i="2"/>
  <c r="CB44" i="2" s="1"/>
  <c r="CD44" i="2"/>
  <c r="CE44" i="2"/>
  <c r="M44" i="2" s="1"/>
  <c r="CK49" i="2"/>
  <c r="CC49" i="2"/>
  <c r="AI49" i="2" s="1"/>
  <c r="CD49" i="2"/>
  <c r="CG49" i="2"/>
  <c r="BJ49" i="2"/>
  <c r="BM49" i="2" s="1"/>
  <c r="BQ49" i="2"/>
  <c r="BW49" i="2"/>
  <c r="BS49" i="2" s="1"/>
  <c r="BY49" i="2"/>
  <c r="CB49" i="2" s="1"/>
  <c r="BL49" i="2"/>
  <c r="BU49" i="2"/>
  <c r="BT49" i="2" s="1"/>
  <c r="BN49" i="2"/>
  <c r="BV49" i="2"/>
  <c r="BR49" i="2" s="1"/>
  <c r="BZ49" i="2"/>
  <c r="CA49" i="2" s="1"/>
  <c r="BP49" i="2"/>
  <c r="CE49" i="2"/>
  <c r="AL45" i="2"/>
  <c r="AN45" i="2"/>
  <c r="CF45" i="2"/>
  <c r="AP45" i="2" s="1"/>
  <c r="AO45" i="2"/>
  <c r="AM45" i="2"/>
  <c r="AK45" i="2"/>
  <c r="BO45" i="2"/>
  <c r="BH45" i="2" s="1"/>
  <c r="J45" i="2"/>
  <c r="P47" i="3" s="1"/>
  <c r="BJ47" i="2"/>
  <c r="BM47" i="2" s="1"/>
  <c r="CK47" i="2"/>
  <c r="BV47" i="2"/>
  <c r="BR47" i="2" s="1"/>
  <c r="CC47" i="2"/>
  <c r="AI47" i="2" s="1"/>
  <c r="CE47" i="2"/>
  <c r="CG47" i="2"/>
  <c r="BL47" i="2"/>
  <c r="BQ47" i="2"/>
  <c r="BN47" i="2"/>
  <c r="BY47" i="2"/>
  <c r="CB47" i="2" s="1"/>
  <c r="BW47" i="2"/>
  <c r="BS47" i="2" s="1"/>
  <c r="BP47" i="2"/>
  <c r="BZ47" i="2"/>
  <c r="CA47" i="2" s="1"/>
  <c r="I47" i="2" s="1"/>
  <c r="BU47" i="2"/>
  <c r="BT47" i="2" s="1"/>
  <c r="CD47" i="2"/>
  <c r="CC46" i="2"/>
  <c r="AI46" i="2" s="1"/>
  <c r="BZ46" i="2"/>
  <c r="CA46" i="2" s="1"/>
  <c r="CK46" i="2"/>
  <c r="BU46" i="2"/>
  <c r="BT46" i="2" s="1"/>
  <c r="CD46" i="2"/>
  <c r="BQ46" i="2"/>
  <c r="CE46" i="2"/>
  <c r="BV46" i="2"/>
  <c r="BR46" i="2" s="1"/>
  <c r="BL46" i="2"/>
  <c r="CG46" i="2"/>
  <c r="BW46" i="2"/>
  <c r="BS46" i="2" s="1"/>
  <c r="BY46" i="2"/>
  <c r="CB46" i="2" s="1"/>
  <c r="BJ46" i="2"/>
  <c r="BM46" i="2" s="1"/>
  <c r="BN46" i="2"/>
  <c r="BP46" i="2"/>
  <c r="BW51" i="2"/>
  <c r="BS51" i="2" s="1"/>
  <c r="BY51" i="2"/>
  <c r="CB51" i="2" s="1"/>
  <c r="BQ51" i="2"/>
  <c r="BJ51" i="2"/>
  <c r="BM51" i="2" s="1"/>
  <c r="CD51" i="2"/>
  <c r="BZ51" i="2"/>
  <c r="CA51" i="2" s="1"/>
  <c r="CG51" i="2"/>
  <c r="BV51" i="2"/>
  <c r="BR51" i="2" s="1"/>
  <c r="BL51" i="2"/>
  <c r="CC51" i="2"/>
  <c r="AI51" i="2" s="1"/>
  <c r="BP51" i="2"/>
  <c r="BU51" i="2"/>
  <c r="BT51" i="2" s="1"/>
  <c r="CK51" i="2"/>
  <c r="BN51" i="2"/>
  <c r="CE51" i="2"/>
  <c r="M51" i="2" s="1"/>
  <c r="BN50" i="2"/>
  <c r="BP50" i="2"/>
  <c r="CG50" i="2"/>
  <c r="BW50" i="2"/>
  <c r="BS50" i="2" s="1"/>
  <c r="CK50" i="2"/>
  <c r="BU50" i="2"/>
  <c r="BT50" i="2" s="1"/>
  <c r="BY50" i="2"/>
  <c r="CB50" i="2" s="1"/>
  <c r="BZ50" i="2"/>
  <c r="CA50" i="2" s="1"/>
  <c r="BL50" i="2"/>
  <c r="BO50" i="2" s="1"/>
  <c r="BV50" i="2"/>
  <c r="BR50" i="2" s="1"/>
  <c r="BJ50" i="2"/>
  <c r="BM50" i="2" s="1"/>
  <c r="CC50" i="2"/>
  <c r="AI50" i="2" s="1"/>
  <c r="BQ50" i="2"/>
  <c r="CE50" i="2"/>
  <c r="CD50" i="2"/>
  <c r="BN48" i="2"/>
  <c r="CE48" i="2"/>
  <c r="BL48" i="2"/>
  <c r="CK48" i="2"/>
  <c r="BZ48" i="2"/>
  <c r="CA48" i="2" s="1"/>
  <c r="CG48" i="2"/>
  <c r="BQ48" i="2"/>
  <c r="CC48" i="2"/>
  <c r="AI48" i="2" s="1"/>
  <c r="BW48" i="2"/>
  <c r="BS48" i="2" s="1"/>
  <c r="BJ48" i="2"/>
  <c r="BM48" i="2" s="1"/>
  <c r="BV48" i="2"/>
  <c r="BR48" i="2" s="1"/>
  <c r="BU48" i="2"/>
  <c r="BT48" i="2" s="1"/>
  <c r="BY48" i="2"/>
  <c r="CB48" i="2" s="1"/>
  <c r="BP48" i="2"/>
  <c r="CD48" i="2"/>
  <c r="O45" i="2"/>
  <c r="U47" i="3" s="1"/>
  <c r="I49" i="2" l="1"/>
  <c r="BH50" i="2"/>
  <c r="M46" i="2"/>
  <c r="S48" i="3" s="1"/>
  <c r="L48" i="2"/>
  <c r="R50" i="3" s="1"/>
  <c r="M50" i="2"/>
  <c r="S52" i="3" s="1"/>
  <c r="L51" i="2"/>
  <c r="R53" i="3" s="1"/>
  <c r="L50" i="2"/>
  <c r="R52" i="3" s="1"/>
  <c r="I51" i="2"/>
  <c r="O53" i="3" s="1"/>
  <c r="L46" i="2"/>
  <c r="R48" i="3" s="1"/>
  <c r="M49" i="2"/>
  <c r="S51" i="3" s="1"/>
  <c r="L49" i="2"/>
  <c r="R51" i="3" s="1"/>
  <c r="L44" i="2"/>
  <c r="R46" i="3" s="1"/>
  <c r="I44" i="2"/>
  <c r="O46" i="3" s="1"/>
  <c r="P48" i="2"/>
  <c r="V50" i="3" s="1"/>
  <c r="P50" i="2"/>
  <c r="V52" i="3" s="1"/>
  <c r="P46" i="2"/>
  <c r="V48" i="3" s="1"/>
  <c r="L47" i="2"/>
  <c r="R49" i="3" s="1"/>
  <c r="P49" i="2"/>
  <c r="V51" i="3" s="1"/>
  <c r="M48" i="2"/>
  <c r="S50" i="3" s="1"/>
  <c r="P51" i="2"/>
  <c r="V53" i="3" s="1"/>
  <c r="P47" i="2"/>
  <c r="V49" i="3" s="1"/>
  <c r="I48" i="2"/>
  <c r="O50" i="3" s="1"/>
  <c r="I50" i="2"/>
  <c r="O52" i="3" s="1"/>
  <c r="I46" i="2"/>
  <c r="O48" i="3" s="1"/>
  <c r="M47" i="2"/>
  <c r="S49" i="3" s="1"/>
  <c r="P44" i="2"/>
  <c r="V46" i="3" s="1"/>
  <c r="BI45" i="2"/>
  <c r="AV51" i="2"/>
  <c r="AY51" i="2"/>
  <c r="AW51" i="2"/>
  <c r="AX51" i="2"/>
  <c r="AW49" i="2"/>
  <c r="AX49" i="2"/>
  <c r="AY49" i="2"/>
  <c r="AW44" i="2"/>
  <c r="AX44" i="2"/>
  <c r="AY44" i="2"/>
  <c r="BD44" i="2"/>
  <c r="BB44" i="2"/>
  <c r="BC44" i="2"/>
  <c r="BC51" i="2"/>
  <c r="BB51" i="2"/>
  <c r="BD51" i="2"/>
  <c r="BC47" i="2"/>
  <c r="BD47" i="2"/>
  <c r="BB47" i="2"/>
  <c r="AX50" i="2"/>
  <c r="AY50" i="2"/>
  <c r="AW50" i="2"/>
  <c r="BB46" i="2"/>
  <c r="BC46" i="2"/>
  <c r="BD46" i="2"/>
  <c r="BC49" i="2"/>
  <c r="BB49" i="2"/>
  <c r="BD49" i="2"/>
  <c r="BD48" i="2"/>
  <c r="BC48" i="2"/>
  <c r="BB48" i="2"/>
  <c r="AY48" i="2"/>
  <c r="AW48" i="2"/>
  <c r="AX48" i="2"/>
  <c r="BB50" i="2"/>
  <c r="BD50" i="2"/>
  <c r="BC50" i="2"/>
  <c r="AX46" i="2"/>
  <c r="AW46" i="2"/>
  <c r="AY46" i="2"/>
  <c r="AY47" i="2"/>
  <c r="AW47" i="2"/>
  <c r="AX47" i="2"/>
  <c r="AT51" i="2"/>
  <c r="AR51" i="2"/>
  <c r="BA51" i="2"/>
  <c r="AS51" i="2"/>
  <c r="AU51" i="2"/>
  <c r="AV50" i="2"/>
  <c r="BA50" i="2"/>
  <c r="AR50" i="2"/>
  <c r="AT50" i="2"/>
  <c r="AU50" i="2"/>
  <c r="AS50" i="2"/>
  <c r="AS49" i="2"/>
  <c r="AU49" i="2"/>
  <c r="AV49" i="2"/>
  <c r="BA49" i="2"/>
  <c r="AT49" i="2"/>
  <c r="AR49" i="2"/>
  <c r="AU48" i="2"/>
  <c r="AS48" i="2"/>
  <c r="AT48" i="2"/>
  <c r="AR48" i="2"/>
  <c r="BA48" i="2"/>
  <c r="AV48" i="2"/>
  <c r="AT47" i="2"/>
  <c r="AR47" i="2"/>
  <c r="BA47" i="2"/>
  <c r="AV47" i="2"/>
  <c r="AS47" i="2"/>
  <c r="AU47" i="2"/>
  <c r="BA46" i="2"/>
  <c r="AR46" i="2"/>
  <c r="AT46" i="2"/>
  <c r="AV46" i="2"/>
  <c r="AU46" i="2"/>
  <c r="AS46" i="2"/>
  <c r="AV44" i="2"/>
  <c r="AT44" i="2"/>
  <c r="AR44" i="2"/>
  <c r="BA44" i="2"/>
  <c r="AU44" i="2"/>
  <c r="AS44" i="2"/>
  <c r="AO48" i="2"/>
  <c r="AL46" i="2"/>
  <c r="AN46" i="2"/>
  <c r="AO46" i="2"/>
  <c r="O47" i="2"/>
  <c r="U49" i="3" s="1"/>
  <c r="AH50" i="2"/>
  <c r="AK50" i="2"/>
  <c r="AM50" i="2"/>
  <c r="J50" i="2"/>
  <c r="P52" i="3" s="1"/>
  <c r="AO51" i="2"/>
  <c r="CF47" i="2"/>
  <c r="AP47" i="2" s="1"/>
  <c r="AO49" i="2"/>
  <c r="AL49" i="2"/>
  <c r="AN49" i="2"/>
  <c r="CF49" i="2"/>
  <c r="AP49" i="2" s="1"/>
  <c r="S46" i="3"/>
  <c r="AO44" i="2"/>
  <c r="AL48" i="2"/>
  <c r="AN48" i="2"/>
  <c r="O48" i="2"/>
  <c r="U50" i="3" s="1"/>
  <c r="AK48" i="2"/>
  <c r="AM48" i="2"/>
  <c r="BO48" i="2"/>
  <c r="BH48" i="2" s="1"/>
  <c r="J48" i="2"/>
  <c r="P50" i="3" s="1"/>
  <c r="O50" i="2"/>
  <c r="U52" i="3" s="1"/>
  <c r="CF51" i="2"/>
  <c r="AP51" i="2" s="1"/>
  <c r="S53" i="3"/>
  <c r="AK46" i="2"/>
  <c r="BO46" i="2"/>
  <c r="BH46" i="2" s="1"/>
  <c r="AM46" i="2"/>
  <c r="J46" i="2"/>
  <c r="P48" i="3" s="1"/>
  <c r="CF46" i="2"/>
  <c r="AP46" i="2" s="1"/>
  <c r="AK47" i="2"/>
  <c r="J47" i="2"/>
  <c r="P49" i="3" s="1"/>
  <c r="BO47" i="2"/>
  <c r="BH47" i="2" s="1"/>
  <c r="AM47" i="2"/>
  <c r="O49" i="3"/>
  <c r="BO49" i="2"/>
  <c r="BH49" i="2" s="1"/>
  <c r="AK49" i="2"/>
  <c r="AM49" i="2"/>
  <c r="J49" i="2"/>
  <c r="P51" i="3" s="1"/>
  <c r="O49" i="2"/>
  <c r="U51" i="3" s="1"/>
  <c r="AK44" i="2"/>
  <c r="BO44" i="2"/>
  <c r="BH44" i="2" s="1"/>
  <c r="AM44" i="2"/>
  <c r="J44" i="2"/>
  <c r="P46" i="3" s="1"/>
  <c r="O44" i="2"/>
  <c r="U46" i="3" s="1"/>
  <c r="AO50" i="2"/>
  <c r="O51" i="2"/>
  <c r="U53" i="3" s="1"/>
  <c r="AO47" i="2"/>
  <c r="AH45" i="2"/>
  <c r="O51" i="3"/>
  <c r="CF44" i="2"/>
  <c r="AP44" i="2" s="1"/>
  <c r="CF48" i="2"/>
  <c r="AP48" i="2" s="1"/>
  <c r="O46" i="2"/>
  <c r="U48" i="3" s="1"/>
  <c r="AL47" i="2"/>
  <c r="AN47" i="2"/>
  <c r="AL50" i="2"/>
  <c r="AN50" i="2"/>
  <c r="CF50" i="2"/>
  <c r="AP50" i="2" s="1"/>
  <c r="AK51" i="2"/>
  <c r="AM51" i="2"/>
  <c r="BO51" i="2"/>
  <c r="BH51" i="2" s="1"/>
  <c r="J51" i="2"/>
  <c r="P53" i="3" s="1"/>
  <c r="AN51" i="2"/>
  <c r="AL51" i="2"/>
  <c r="AL44" i="2"/>
  <c r="AN44" i="2"/>
  <c r="K50" i="2" l="1"/>
  <c r="Q52" i="3" s="1"/>
  <c r="N45" i="2"/>
  <c r="T47" i="3" s="1"/>
  <c r="BI50" i="2"/>
  <c r="BI44" i="2"/>
  <c r="N44" i="2" s="1"/>
  <c r="T46" i="3" s="1"/>
  <c r="BI46" i="2"/>
  <c r="BI49" i="2"/>
  <c r="BI48" i="2"/>
  <c r="BI47" i="2"/>
  <c r="BI51" i="2"/>
  <c r="AH44" i="2"/>
  <c r="K44" i="2"/>
  <c r="AH49" i="2"/>
  <c r="K49" i="2"/>
  <c r="AH46" i="2"/>
  <c r="K46" i="2"/>
  <c r="AH51" i="2"/>
  <c r="AH47" i="2"/>
  <c r="K47" i="2"/>
  <c r="AH48" i="2"/>
  <c r="N50" i="2" l="1"/>
  <c r="T52" i="3" s="1"/>
  <c r="N51" i="2"/>
  <c r="T53" i="3" s="1"/>
  <c r="N48" i="2"/>
  <c r="T50" i="3" s="1"/>
  <c r="N46" i="2"/>
  <c r="T48" i="3" s="1"/>
  <c r="K45" i="2"/>
  <c r="Q47" i="3" s="1"/>
  <c r="K48" i="2"/>
  <c r="Q50" i="3" s="1"/>
  <c r="N49" i="2"/>
  <c r="T51" i="3" s="1"/>
  <c r="K51" i="2"/>
  <c r="Q53" i="3" s="1"/>
  <c r="N47" i="2"/>
  <c r="T49" i="3" s="1"/>
  <c r="BL53" i="2"/>
  <c r="BW53" i="2"/>
  <c r="BS53" i="2" s="1"/>
  <c r="CE53" i="2"/>
  <c r="BQ53" i="2"/>
  <c r="BY53" i="2"/>
  <c r="CB53" i="2" s="1"/>
  <c r="CC53" i="2"/>
  <c r="AI53" i="2" s="1"/>
  <c r="BU53" i="2"/>
  <c r="BT53" i="2" s="1"/>
  <c r="BZ53" i="2"/>
  <c r="CA53" i="2" s="1"/>
  <c r="BJ53" i="2"/>
  <c r="BM53" i="2" s="1"/>
  <c r="BN53" i="2"/>
  <c r="BV53" i="2"/>
  <c r="BR53" i="2" s="1"/>
  <c r="CG53" i="2"/>
  <c r="CK53" i="2"/>
  <c r="BP53" i="2"/>
  <c r="CD53" i="2"/>
  <c r="Q51" i="3"/>
  <c r="Q49" i="3"/>
  <c r="Q48" i="3"/>
  <c r="Q46" i="3"/>
  <c r="CG58" i="2"/>
  <c r="CC58" i="2"/>
  <c r="AI58" i="2" s="1"/>
  <c r="CD58" i="2"/>
  <c r="BU58" i="2"/>
  <c r="BT58" i="2" s="1"/>
  <c r="CE58" i="2"/>
  <c r="BZ58" i="2"/>
  <c r="CA58" i="2" s="1"/>
  <c r="BY58" i="2"/>
  <c r="CB58" i="2" s="1"/>
  <c r="BQ58" i="2"/>
  <c r="CK58" i="2"/>
  <c r="BN58" i="2"/>
  <c r="BJ58" i="2"/>
  <c r="BM58" i="2" s="1"/>
  <c r="BV58" i="2"/>
  <c r="BR58" i="2" s="1"/>
  <c r="BW58" i="2"/>
  <c r="BS58" i="2" s="1"/>
  <c r="BP58" i="2"/>
  <c r="BL58" i="2"/>
  <c r="M58" i="2" l="1"/>
  <c r="L53" i="2"/>
  <c r="I58" i="2"/>
  <c r="O60" i="3" s="1"/>
  <c r="I53" i="2"/>
  <c r="O55" i="3" s="1"/>
  <c r="P58" i="2"/>
  <c r="V60" i="3" s="1"/>
  <c r="P53" i="2"/>
  <c r="V55" i="3" s="1"/>
  <c r="M53" i="2"/>
  <c r="S55" i="3" s="1"/>
  <c r="L58" i="2"/>
  <c r="R60" i="3" s="1"/>
  <c r="AW58" i="2"/>
  <c r="AX58" i="2"/>
  <c r="AY58" i="2"/>
  <c r="AV58" i="2"/>
  <c r="BB58" i="2"/>
  <c r="BC58" i="2"/>
  <c r="AR58" i="2"/>
  <c r="BD58" i="2"/>
  <c r="BA58" i="2"/>
  <c r="AT58" i="2"/>
  <c r="AU58" i="2"/>
  <c r="AS58" i="2"/>
  <c r="AV53" i="2"/>
  <c r="AW53" i="2"/>
  <c r="AX53" i="2"/>
  <c r="AY53" i="2"/>
  <c r="BB53" i="2"/>
  <c r="BC53" i="2"/>
  <c r="BD53" i="2"/>
  <c r="AS53" i="2"/>
  <c r="AU53" i="2"/>
  <c r="AR53" i="2"/>
  <c r="BA53" i="2"/>
  <c r="AT53" i="2"/>
  <c r="S60" i="3"/>
  <c r="R55" i="3"/>
  <c r="AO58" i="2"/>
  <c r="BV52" i="2"/>
  <c r="BR52" i="2" s="1"/>
  <c r="CE52" i="2"/>
  <c r="CD52" i="2"/>
  <c r="BY52" i="2"/>
  <c r="CB52" i="2" s="1"/>
  <c r="CG52" i="2"/>
  <c r="BQ52" i="2"/>
  <c r="BJ52" i="2"/>
  <c r="BM52" i="2" s="1"/>
  <c r="CK52" i="2"/>
  <c r="BU52" i="2"/>
  <c r="BT52" i="2" s="1"/>
  <c r="BW52" i="2"/>
  <c r="BS52" i="2" s="1"/>
  <c r="BZ52" i="2"/>
  <c r="CA52" i="2" s="1"/>
  <c r="BP52" i="2"/>
  <c r="CC52" i="2"/>
  <c r="AI52" i="2" s="1"/>
  <c r="BN52" i="2"/>
  <c r="BL52" i="2"/>
  <c r="BU55" i="2"/>
  <c r="BT55" i="2" s="1"/>
  <c r="BJ55" i="2"/>
  <c r="BM55" i="2" s="1"/>
  <c r="BQ55" i="2"/>
  <c r="CD55" i="2"/>
  <c r="BL55" i="2"/>
  <c r="BP55" i="2"/>
  <c r="CE55" i="2"/>
  <c r="BV55" i="2"/>
  <c r="BR55" i="2" s="1"/>
  <c r="CG55" i="2"/>
  <c r="BY55" i="2"/>
  <c r="CB55" i="2" s="1"/>
  <c r="CK55" i="2"/>
  <c r="CC55" i="2"/>
  <c r="BZ55" i="2"/>
  <c r="CA55" i="2" s="1"/>
  <c r="BN55" i="2"/>
  <c r="BW55" i="2"/>
  <c r="BS55" i="2" s="1"/>
  <c r="BY57" i="2"/>
  <c r="CB57" i="2" s="1"/>
  <c r="CE57" i="2"/>
  <c r="BU57" i="2"/>
  <c r="BT57" i="2" s="1"/>
  <c r="CG57" i="2"/>
  <c r="BZ57" i="2"/>
  <c r="CA57" i="2" s="1"/>
  <c r="BV57" i="2"/>
  <c r="BR57" i="2" s="1"/>
  <c r="BP57" i="2"/>
  <c r="BQ57" i="2"/>
  <c r="CC57" i="2"/>
  <c r="AI57" i="2" s="1"/>
  <c r="BJ57" i="2"/>
  <c r="BM57" i="2" s="1"/>
  <c r="CD57" i="2"/>
  <c r="L57" i="2" s="1"/>
  <c r="CK57" i="2"/>
  <c r="BL57" i="2"/>
  <c r="BN57" i="2"/>
  <c r="BW57" i="2"/>
  <c r="BS57" i="2" s="1"/>
  <c r="AO53" i="2"/>
  <c r="AN58" i="2"/>
  <c r="AL58" i="2"/>
  <c r="O58" i="2"/>
  <c r="U60" i="3" s="1"/>
  <c r="CF58" i="2"/>
  <c r="AP58" i="2" s="1"/>
  <c r="BQ54" i="2"/>
  <c r="BU54" i="2"/>
  <c r="BT54" i="2" s="1"/>
  <c r="CC54" i="2"/>
  <c r="AI54" i="2" s="1"/>
  <c r="CE54" i="2"/>
  <c r="BZ54" i="2"/>
  <c r="CA54" i="2" s="1"/>
  <c r="BY54" i="2"/>
  <c r="CB54" i="2" s="1"/>
  <c r="CK54" i="2"/>
  <c r="BV54" i="2"/>
  <c r="BR54" i="2" s="1"/>
  <c r="BP54" i="2"/>
  <c r="BJ54" i="2"/>
  <c r="BM54" i="2" s="1"/>
  <c r="CD54" i="2"/>
  <c r="BN54" i="2"/>
  <c r="CG54" i="2"/>
  <c r="BL54" i="2"/>
  <c r="BW54" i="2"/>
  <c r="BS54" i="2" s="1"/>
  <c r="BQ59" i="2"/>
  <c r="BV59" i="2"/>
  <c r="BR59" i="2" s="1"/>
  <c r="BY59" i="2"/>
  <c r="CB59" i="2" s="1"/>
  <c r="CK59" i="2"/>
  <c r="CC59" i="2"/>
  <c r="BP59" i="2"/>
  <c r="BW59" i="2"/>
  <c r="BS59" i="2" s="1"/>
  <c r="CE59" i="2"/>
  <c r="BL59" i="2"/>
  <c r="BU59" i="2"/>
  <c r="BT59" i="2" s="1"/>
  <c r="CD59" i="2"/>
  <c r="BZ59" i="2"/>
  <c r="CA59" i="2" s="1"/>
  <c r="BJ59" i="2"/>
  <c r="BM59" i="2" s="1"/>
  <c r="BN59" i="2"/>
  <c r="CG59" i="2"/>
  <c r="CF53" i="2"/>
  <c r="AP53" i="2" s="1"/>
  <c r="AK53" i="2"/>
  <c r="AM53" i="2"/>
  <c r="BO53" i="2"/>
  <c r="BH53" i="2" s="1"/>
  <c r="J53" i="2"/>
  <c r="P55" i="3" s="1"/>
  <c r="O53" i="2"/>
  <c r="U55" i="3" s="1"/>
  <c r="AM58" i="2"/>
  <c r="AK58" i="2"/>
  <c r="BO58" i="2"/>
  <c r="BH58" i="2" s="1"/>
  <c r="J58" i="2"/>
  <c r="P60" i="3" s="1"/>
  <c r="BZ56" i="2"/>
  <c r="CA56" i="2" s="1"/>
  <c r="BL56" i="2"/>
  <c r="CC56" i="2"/>
  <c r="BN56" i="2"/>
  <c r="CK56" i="2"/>
  <c r="BY56" i="2"/>
  <c r="CB56" i="2" s="1"/>
  <c r="BW56" i="2"/>
  <c r="BS56" i="2" s="1"/>
  <c r="BU56" i="2"/>
  <c r="BT56" i="2" s="1"/>
  <c r="CG56" i="2"/>
  <c r="BQ56" i="2"/>
  <c r="BJ56" i="2"/>
  <c r="BM56" i="2" s="1"/>
  <c r="CD56" i="2"/>
  <c r="BP56" i="2"/>
  <c r="BV56" i="2"/>
  <c r="BR56" i="2" s="1"/>
  <c r="CE56" i="2"/>
  <c r="AN53" i="2"/>
  <c r="AL53" i="2"/>
  <c r="AI59" i="2" l="1"/>
  <c r="M55" i="2"/>
  <c r="I52" i="2"/>
  <c r="M56" i="2"/>
  <c r="S58" i="3" s="1"/>
  <c r="I54" i="2"/>
  <c r="O56" i="3" s="1"/>
  <c r="I57" i="2"/>
  <c r="O59" i="3" s="1"/>
  <c r="L55" i="2"/>
  <c r="R57" i="3" s="1"/>
  <c r="L52" i="2"/>
  <c r="R54" i="3" s="1"/>
  <c r="P59" i="2"/>
  <c r="V61" i="3" s="1"/>
  <c r="M54" i="2"/>
  <c r="S56" i="3" s="1"/>
  <c r="M52" i="2"/>
  <c r="S54" i="3" s="1"/>
  <c r="I56" i="2"/>
  <c r="O58" i="3" s="1"/>
  <c r="I59" i="2"/>
  <c r="O61" i="3" s="1"/>
  <c r="M59" i="2"/>
  <c r="S61" i="3" s="1"/>
  <c r="L54" i="2"/>
  <c r="R56" i="3" s="1"/>
  <c r="P57" i="2"/>
  <c r="V59" i="3" s="1"/>
  <c r="P52" i="2"/>
  <c r="V54" i="3" s="1"/>
  <c r="L56" i="2"/>
  <c r="R58" i="3" s="1"/>
  <c r="P56" i="2"/>
  <c r="V58" i="3" s="1"/>
  <c r="L59" i="2"/>
  <c r="R61" i="3" s="1"/>
  <c r="P54" i="2"/>
  <c r="V56" i="3" s="1"/>
  <c r="M57" i="2"/>
  <c r="S59" i="3" s="1"/>
  <c r="I55" i="2"/>
  <c r="O57" i="3" s="1"/>
  <c r="P55" i="2"/>
  <c r="V57" i="3" s="1"/>
  <c r="BI53" i="2"/>
  <c r="BI58" i="2"/>
  <c r="AW56" i="2"/>
  <c r="AX56" i="2"/>
  <c r="AY56" i="2"/>
  <c r="BC59" i="2"/>
  <c r="BB59" i="2"/>
  <c r="BD59" i="2"/>
  <c r="AY57" i="2"/>
  <c r="AV57" i="2"/>
  <c r="AW57" i="2"/>
  <c r="AX57" i="2"/>
  <c r="AW59" i="2"/>
  <c r="AY59" i="2"/>
  <c r="AX59" i="2"/>
  <c r="AX54" i="2"/>
  <c r="AW54" i="2"/>
  <c r="AY54" i="2"/>
  <c r="AU57" i="2"/>
  <c r="AS57" i="2"/>
  <c r="BC55" i="2"/>
  <c r="BD55" i="2"/>
  <c r="BB55" i="2"/>
  <c r="AX52" i="2"/>
  <c r="AY52" i="2"/>
  <c r="AW52" i="2"/>
  <c r="BD52" i="2"/>
  <c r="BB52" i="2"/>
  <c r="BC52" i="2"/>
  <c r="BD56" i="2"/>
  <c r="BC56" i="2"/>
  <c r="BB56" i="2"/>
  <c r="BB54" i="2"/>
  <c r="BD54" i="2"/>
  <c r="BC54" i="2"/>
  <c r="BD57" i="2"/>
  <c r="BB57" i="2"/>
  <c r="AR57" i="2"/>
  <c r="BC57" i="2"/>
  <c r="AT57" i="2"/>
  <c r="BA57" i="2"/>
  <c r="AV55" i="2"/>
  <c r="AY55" i="2"/>
  <c r="AW55" i="2"/>
  <c r="AX55" i="2"/>
  <c r="AS59" i="2"/>
  <c r="AU59" i="2"/>
  <c r="AR59" i="2"/>
  <c r="AT59" i="2"/>
  <c r="BA59" i="2"/>
  <c r="AV59" i="2"/>
  <c r="BA56" i="2"/>
  <c r="AT56" i="2"/>
  <c r="AR56" i="2"/>
  <c r="AU56" i="2"/>
  <c r="AS56" i="2"/>
  <c r="AV56" i="2"/>
  <c r="AT55" i="2"/>
  <c r="AR55" i="2"/>
  <c r="BA55" i="2"/>
  <c r="AS55" i="2"/>
  <c r="AU55" i="2"/>
  <c r="AU54" i="2"/>
  <c r="AS54" i="2"/>
  <c r="AV54" i="2"/>
  <c r="BA54" i="2"/>
  <c r="AR54" i="2"/>
  <c r="AT54" i="2"/>
  <c r="AV52" i="2"/>
  <c r="AT52" i="2"/>
  <c r="AR52" i="2"/>
  <c r="BA52" i="2"/>
  <c r="AU52" i="2"/>
  <c r="AS52" i="2"/>
  <c r="AI56" i="2"/>
  <c r="AI55" i="2"/>
  <c r="AO52" i="2"/>
  <c r="O56" i="2"/>
  <c r="U58" i="3" s="1"/>
  <c r="AH58" i="2"/>
  <c r="K58" i="2"/>
  <c r="AH53" i="2"/>
  <c r="AO59" i="2"/>
  <c r="AM57" i="2"/>
  <c r="AK57" i="2"/>
  <c r="BO57" i="2"/>
  <c r="BH57" i="2" s="1"/>
  <c r="J57" i="2"/>
  <c r="P59" i="3" s="1"/>
  <c r="AO57" i="2"/>
  <c r="AO56" i="2"/>
  <c r="AL56" i="2"/>
  <c r="AN56" i="2"/>
  <c r="AK54" i="2"/>
  <c r="AM54" i="2"/>
  <c r="BO54" i="2"/>
  <c r="BH54" i="2" s="1"/>
  <c r="J54" i="2"/>
  <c r="P56" i="3" s="1"/>
  <c r="AN57" i="2"/>
  <c r="AL57" i="2"/>
  <c r="AO55" i="2"/>
  <c r="CF56" i="2"/>
  <c r="AP56" i="2" s="1"/>
  <c r="AM56" i="2"/>
  <c r="BO56" i="2"/>
  <c r="BH56" i="2" s="1"/>
  <c r="AK56" i="2"/>
  <c r="J56" i="2"/>
  <c r="P58" i="3" s="1"/>
  <c r="CF59" i="2"/>
  <c r="AP59" i="2" s="1"/>
  <c r="O59" i="2"/>
  <c r="U61" i="3" s="1"/>
  <c r="AL59" i="2"/>
  <c r="AN59" i="2"/>
  <c r="AN54" i="2"/>
  <c r="AL54" i="2"/>
  <c r="O57" i="2"/>
  <c r="U59" i="3" s="1"/>
  <c r="R59" i="3"/>
  <c r="AK55" i="2"/>
  <c r="AM55" i="2"/>
  <c r="BO55" i="2"/>
  <c r="BH55" i="2" s="1"/>
  <c r="J55" i="2"/>
  <c r="P57" i="3" s="1"/>
  <c r="AL55" i="2"/>
  <c r="AN55" i="2"/>
  <c r="CF52" i="2"/>
  <c r="AP52" i="2" s="1"/>
  <c r="AM59" i="2"/>
  <c r="AK59" i="2"/>
  <c r="BO59" i="2"/>
  <c r="BH59" i="2" s="1"/>
  <c r="J59" i="2"/>
  <c r="P61" i="3" s="1"/>
  <c r="CF54" i="2"/>
  <c r="AP54" i="2" s="1"/>
  <c r="CF55" i="2"/>
  <c r="AP55" i="2" s="1"/>
  <c r="AL52" i="2"/>
  <c r="AN52" i="2"/>
  <c r="AO54" i="2"/>
  <c r="O54" i="3"/>
  <c r="O54" i="2"/>
  <c r="U56" i="3" s="1"/>
  <c r="CF57" i="2"/>
  <c r="AP57" i="2" s="1"/>
  <c r="O55" i="2"/>
  <c r="U57" i="3" s="1"/>
  <c r="S57" i="3"/>
  <c r="AM52" i="2"/>
  <c r="BO52" i="2"/>
  <c r="BH52" i="2" s="1"/>
  <c r="AK52" i="2"/>
  <c r="J52" i="2"/>
  <c r="P54" i="3" s="1"/>
  <c r="O52" i="2"/>
  <c r="U54" i="3" s="1"/>
  <c r="BI55" i="2" l="1"/>
  <c r="BI57" i="2"/>
  <c r="N57" i="2" s="1"/>
  <c r="T59" i="3" s="1"/>
  <c r="BI59" i="2"/>
  <c r="BI54" i="2"/>
  <c r="N54" i="2" s="1"/>
  <c r="T56" i="3" s="1"/>
  <c r="BI52" i="2"/>
  <c r="N52" i="2" s="1"/>
  <c r="T54" i="3" s="1"/>
  <c r="BI56" i="2"/>
  <c r="AH52" i="2"/>
  <c r="K52" i="2"/>
  <c r="Q60" i="3"/>
  <c r="AH55" i="2"/>
  <c r="AH57" i="2"/>
  <c r="K57" i="2"/>
  <c r="AH59" i="2"/>
  <c r="AH54" i="2"/>
  <c r="K54" i="2"/>
  <c r="AH56" i="2"/>
  <c r="N53" i="2" l="1"/>
  <c r="T55" i="3" s="1"/>
  <c r="N58" i="2"/>
  <c r="T60" i="3" s="1"/>
  <c r="N59" i="2"/>
  <c r="T61" i="3" s="1"/>
  <c r="N56" i="2"/>
  <c r="T58" i="3" s="1"/>
  <c r="K59" i="2"/>
  <c r="Q61" i="3" s="1"/>
  <c r="K53" i="2"/>
  <c r="Q55" i="3" s="1"/>
  <c r="N55" i="2"/>
  <c r="T57" i="3" s="1"/>
  <c r="K56" i="2"/>
  <c r="Q58" i="3" s="1"/>
  <c r="K55" i="2"/>
  <c r="Q57" i="3" s="1"/>
  <c r="Q59" i="3"/>
  <c r="CE61" i="2"/>
  <c r="CG61" i="2"/>
  <c r="BY61" i="2"/>
  <c r="CB61" i="2" s="1"/>
  <c r="BU61" i="2"/>
  <c r="BT61" i="2" s="1"/>
  <c r="BL61" i="2"/>
  <c r="CC61" i="2"/>
  <c r="AI61" i="2" s="1"/>
  <c r="CD61" i="2"/>
  <c r="BV61" i="2"/>
  <c r="BR61" i="2" s="1"/>
  <c r="CK61" i="2"/>
  <c r="BQ61" i="2"/>
  <c r="BP61" i="2"/>
  <c r="BW61" i="2"/>
  <c r="BS61" i="2" s="1"/>
  <c r="BZ61" i="2"/>
  <c r="CA61" i="2" s="1"/>
  <c r="BN61" i="2"/>
  <c r="BJ61" i="2"/>
  <c r="BM61" i="2" s="1"/>
  <c r="BY66" i="2"/>
  <c r="CB66" i="2" s="1"/>
  <c r="BP66" i="2"/>
  <c r="CC66" i="2"/>
  <c r="AI66" i="2" s="1"/>
  <c r="BL66" i="2"/>
  <c r="CK66" i="2"/>
  <c r="BN66" i="2"/>
  <c r="CD66" i="2"/>
  <c r="BJ66" i="2"/>
  <c r="BM66" i="2" s="1"/>
  <c r="BW66" i="2"/>
  <c r="BS66" i="2" s="1"/>
  <c r="BV66" i="2"/>
  <c r="BR66" i="2" s="1"/>
  <c r="BZ66" i="2"/>
  <c r="CA66" i="2" s="1"/>
  <c r="CE66" i="2"/>
  <c r="BU66" i="2"/>
  <c r="BT66" i="2" s="1"/>
  <c r="CG66" i="2"/>
  <c r="BQ66" i="2"/>
  <c r="Q54" i="3"/>
  <c r="Q56" i="3"/>
  <c r="L66" i="2" l="1"/>
  <c r="AA17" i="3" s="1"/>
  <c r="M66" i="2"/>
  <c r="P66" i="2"/>
  <c r="AE17" i="3" s="1"/>
  <c r="P61" i="2"/>
  <c r="AE12" i="3" s="1"/>
  <c r="L61" i="2"/>
  <c r="I66" i="2"/>
  <c r="X17" i="3" s="1"/>
  <c r="I61" i="2"/>
  <c r="X12" i="3" s="1"/>
  <c r="M61" i="2"/>
  <c r="AB12" i="3" s="1"/>
  <c r="AW66" i="2"/>
  <c r="AX66" i="2"/>
  <c r="AV66" i="2"/>
  <c r="AY66" i="2"/>
  <c r="AY61" i="2"/>
  <c r="AX61" i="2"/>
  <c r="AV61" i="2"/>
  <c r="AW61" i="2"/>
  <c r="AU61" i="2"/>
  <c r="AS61" i="2"/>
  <c r="BB66" i="2"/>
  <c r="AT66" i="2"/>
  <c r="AR66" i="2"/>
  <c r="BA66" i="2"/>
  <c r="BC66" i="2"/>
  <c r="BD66" i="2"/>
  <c r="AU66" i="2"/>
  <c r="AS66" i="2"/>
  <c r="BD61" i="2"/>
  <c r="BA61" i="2"/>
  <c r="BB61" i="2"/>
  <c r="AT61" i="2"/>
  <c r="AR61" i="2"/>
  <c r="BC61" i="2"/>
  <c r="AA12" i="3"/>
  <c r="AB17" i="3"/>
  <c r="CG60" i="2"/>
  <c r="CE60" i="2"/>
  <c r="BV60" i="2"/>
  <c r="BR60" i="2" s="1"/>
  <c r="CC60" i="2"/>
  <c r="CD60" i="2"/>
  <c r="BZ60" i="2"/>
  <c r="CA60" i="2" s="1"/>
  <c r="BQ60" i="2"/>
  <c r="BU60" i="2"/>
  <c r="BT60" i="2" s="1"/>
  <c r="BP60" i="2"/>
  <c r="BN60" i="2"/>
  <c r="CK60" i="2"/>
  <c r="BY60" i="2"/>
  <c r="CB60" i="2" s="1"/>
  <c r="BL60" i="2"/>
  <c r="BW60" i="2"/>
  <c r="BS60" i="2" s="1"/>
  <c r="BJ60" i="2"/>
  <c r="BM60" i="2" s="1"/>
  <c r="AM61" i="2"/>
  <c r="BO61" i="2"/>
  <c r="BH61" i="2" s="1"/>
  <c r="AK61" i="2"/>
  <c r="J61" i="2"/>
  <c r="Y12" i="3" s="1"/>
  <c r="CF61" i="2"/>
  <c r="AP61" i="2" s="1"/>
  <c r="CF66" i="2"/>
  <c r="AP66" i="2" s="1"/>
  <c r="AO66" i="2"/>
  <c r="AM66" i="2"/>
  <c r="AK66" i="2"/>
  <c r="BO66" i="2"/>
  <c r="BH66" i="2" s="1"/>
  <c r="J66" i="2"/>
  <c r="Y17" i="3" s="1"/>
  <c r="BP64" i="2"/>
  <c r="BJ64" i="2"/>
  <c r="BM64" i="2" s="1"/>
  <c r="BQ64" i="2"/>
  <c r="CE64" i="2"/>
  <c r="CD64" i="2"/>
  <c r="BL64" i="2"/>
  <c r="CG64" i="2"/>
  <c r="BU64" i="2"/>
  <c r="BT64" i="2" s="1"/>
  <c r="BY64" i="2"/>
  <c r="CB64" i="2" s="1"/>
  <c r="BN64" i="2"/>
  <c r="BZ64" i="2"/>
  <c r="CA64" i="2" s="1"/>
  <c r="BW64" i="2"/>
  <c r="BS64" i="2" s="1"/>
  <c r="CC64" i="2"/>
  <c r="AI64" i="2" s="1"/>
  <c r="BV64" i="2"/>
  <c r="BR64" i="2" s="1"/>
  <c r="CK64" i="2"/>
  <c r="BZ62" i="2"/>
  <c r="CA62" i="2" s="1"/>
  <c r="BL62" i="2"/>
  <c r="CC62" i="2"/>
  <c r="AI62" i="2" s="1"/>
  <c r="BQ62" i="2"/>
  <c r="BU62" i="2"/>
  <c r="BT62" i="2" s="1"/>
  <c r="BN62" i="2"/>
  <c r="CD62" i="2"/>
  <c r="CE62" i="2"/>
  <c r="BJ62" i="2"/>
  <c r="BM62" i="2" s="1"/>
  <c r="BV62" i="2"/>
  <c r="BR62" i="2" s="1"/>
  <c r="CG62" i="2"/>
  <c r="BW62" i="2"/>
  <c r="BS62" i="2" s="1"/>
  <c r="BY62" i="2"/>
  <c r="CB62" i="2" s="1"/>
  <c r="CK62" i="2"/>
  <c r="BP62" i="2"/>
  <c r="CC63" i="2"/>
  <c r="AI63" i="2" s="1"/>
  <c r="BU63" i="2"/>
  <c r="BT63" i="2" s="1"/>
  <c r="BY63" i="2"/>
  <c r="CB63" i="2" s="1"/>
  <c r="BN63" i="2"/>
  <c r="BJ63" i="2"/>
  <c r="BM63" i="2" s="1"/>
  <c r="BQ63" i="2"/>
  <c r="CE63" i="2"/>
  <c r="BV63" i="2"/>
  <c r="BR63" i="2" s="1"/>
  <c r="BW63" i="2"/>
  <c r="BS63" i="2" s="1"/>
  <c r="CG63" i="2"/>
  <c r="CD63" i="2"/>
  <c r="CK63" i="2"/>
  <c r="BL63" i="2"/>
  <c r="BP63" i="2"/>
  <c r="BZ63" i="2"/>
  <c r="CA63" i="2" s="1"/>
  <c r="O66" i="2"/>
  <c r="AD17" i="3" s="1"/>
  <c r="AL66" i="2"/>
  <c r="AN66" i="2"/>
  <c r="O61" i="2"/>
  <c r="AD12" i="3" s="1"/>
  <c r="AO61" i="2"/>
  <c r="CK65" i="2"/>
  <c r="BU65" i="2"/>
  <c r="BT65" i="2" s="1"/>
  <c r="BJ65" i="2"/>
  <c r="BM65" i="2" s="1"/>
  <c r="CD65" i="2"/>
  <c r="BQ65" i="2"/>
  <c r="CC65" i="2"/>
  <c r="AI65" i="2" s="1"/>
  <c r="BV65" i="2"/>
  <c r="BR65" i="2" s="1"/>
  <c r="CG65" i="2"/>
  <c r="BZ65" i="2"/>
  <c r="CA65" i="2" s="1"/>
  <c r="BL65" i="2"/>
  <c r="BN65" i="2"/>
  <c r="BY65" i="2"/>
  <c r="CB65" i="2" s="1"/>
  <c r="BW65" i="2"/>
  <c r="BS65" i="2" s="1"/>
  <c r="CE65" i="2"/>
  <c r="BP65" i="2"/>
  <c r="CG67" i="2"/>
  <c r="CE67" i="2"/>
  <c r="CD67" i="2"/>
  <c r="BQ67" i="2"/>
  <c r="BY67" i="2"/>
  <c r="CB67" i="2" s="1"/>
  <c r="BU67" i="2"/>
  <c r="BT67" i="2" s="1"/>
  <c r="BV67" i="2"/>
  <c r="BR67" i="2" s="1"/>
  <c r="BN67" i="2"/>
  <c r="CK67" i="2"/>
  <c r="BL67" i="2"/>
  <c r="BJ67" i="2"/>
  <c r="BM67" i="2" s="1"/>
  <c r="BZ67" i="2"/>
  <c r="CA67" i="2" s="1"/>
  <c r="CC67" i="2"/>
  <c r="AI67" i="2" s="1"/>
  <c r="BW67" i="2"/>
  <c r="BS67" i="2" s="1"/>
  <c r="BP67" i="2"/>
  <c r="AN61" i="2"/>
  <c r="AL61" i="2"/>
  <c r="M62" i="2" l="1"/>
  <c r="L64" i="2"/>
  <c r="AA15" i="3" s="1"/>
  <c r="M67" i="2"/>
  <c r="AB18" i="3" s="1"/>
  <c r="I64" i="2"/>
  <c r="X15" i="3" s="1"/>
  <c r="L63" i="2"/>
  <c r="AA14" i="3" s="1"/>
  <c r="M63" i="2"/>
  <c r="AB14" i="3" s="1"/>
  <c r="I63" i="2"/>
  <c r="X14" i="3" s="1"/>
  <c r="M65" i="2"/>
  <c r="AB16" i="3" s="1"/>
  <c r="M64" i="2"/>
  <c r="AB15" i="3" s="1"/>
  <c r="L67" i="2"/>
  <c r="AA18" i="3" s="1"/>
  <c r="P60" i="2"/>
  <c r="AE11" i="3" s="1"/>
  <c r="P67" i="2"/>
  <c r="AE18" i="3" s="1"/>
  <c r="P65" i="2"/>
  <c r="AE16" i="3" s="1"/>
  <c r="P63" i="2"/>
  <c r="AE14" i="3" s="1"/>
  <c r="P62" i="2"/>
  <c r="AE13" i="3" s="1"/>
  <c r="I62" i="2"/>
  <c r="X13" i="3" s="1"/>
  <c r="P64" i="2"/>
  <c r="AE15" i="3" s="1"/>
  <c r="I65" i="2"/>
  <c r="X16" i="3" s="1"/>
  <c r="I60" i="2"/>
  <c r="X11" i="3" s="1"/>
  <c r="M60" i="2"/>
  <c r="AB11" i="3" s="1"/>
  <c r="I67" i="2"/>
  <c r="X18" i="3" s="1"/>
  <c r="L65" i="2"/>
  <c r="AA16" i="3" s="1"/>
  <c r="L62" i="2"/>
  <c r="AA13" i="3" s="1"/>
  <c r="L60" i="2"/>
  <c r="AA11" i="3" s="1"/>
  <c r="BI61" i="2"/>
  <c r="N61" i="2" s="1"/>
  <c r="AC12" i="3" s="1"/>
  <c r="BI66" i="2"/>
  <c r="N66" i="2" s="1"/>
  <c r="AC17" i="3" s="1"/>
  <c r="BD64" i="2"/>
  <c r="BB64" i="2"/>
  <c r="BC64" i="2"/>
  <c r="AW67" i="2"/>
  <c r="AY67" i="2"/>
  <c r="AX67" i="2"/>
  <c r="AV67" i="2"/>
  <c r="AW63" i="2"/>
  <c r="AX63" i="2"/>
  <c r="AY63" i="2"/>
  <c r="AU62" i="2"/>
  <c r="AS62" i="2"/>
  <c r="AX64" i="2"/>
  <c r="AW64" i="2"/>
  <c r="AY64" i="2"/>
  <c r="AY65" i="2"/>
  <c r="AW65" i="2"/>
  <c r="AX65" i="2"/>
  <c r="AX62" i="2"/>
  <c r="AV62" i="2"/>
  <c r="AY62" i="2"/>
  <c r="AW62" i="2"/>
  <c r="BC67" i="2"/>
  <c r="BB67" i="2"/>
  <c r="BD67" i="2"/>
  <c r="AR67" i="2"/>
  <c r="AT67" i="2"/>
  <c r="BA67" i="2"/>
  <c r="AS67" i="2"/>
  <c r="AU67" i="2"/>
  <c r="BC65" i="2"/>
  <c r="BB65" i="2"/>
  <c r="BD65" i="2"/>
  <c r="BC63" i="2"/>
  <c r="BD63" i="2"/>
  <c r="BB63" i="2"/>
  <c r="BB62" i="2"/>
  <c r="BD62" i="2"/>
  <c r="AT62" i="2"/>
  <c r="BA62" i="2"/>
  <c r="BC62" i="2"/>
  <c r="AR62" i="2"/>
  <c r="BD60" i="2"/>
  <c r="BB60" i="2"/>
  <c r="BC60" i="2"/>
  <c r="AX60" i="2"/>
  <c r="AW60" i="2"/>
  <c r="AY60" i="2"/>
  <c r="AS65" i="2"/>
  <c r="AU65" i="2"/>
  <c r="AV65" i="2"/>
  <c r="BA65" i="2"/>
  <c r="AT65" i="2"/>
  <c r="AR65" i="2"/>
  <c r="AT64" i="2"/>
  <c r="AR64" i="2"/>
  <c r="BA64" i="2"/>
  <c r="AV64" i="2"/>
  <c r="AS64" i="2"/>
  <c r="AU64" i="2"/>
  <c r="AS63" i="2"/>
  <c r="AU63" i="2"/>
  <c r="AR63" i="2"/>
  <c r="BA63" i="2"/>
  <c r="AT63" i="2"/>
  <c r="AV63" i="2"/>
  <c r="AU60" i="2"/>
  <c r="AS60" i="2"/>
  <c r="BA60" i="2"/>
  <c r="AT60" i="2"/>
  <c r="AR60" i="2"/>
  <c r="AV60" i="2"/>
  <c r="AI60" i="2"/>
  <c r="CF60" i="2"/>
  <c r="AP60" i="2" s="1"/>
  <c r="AB13" i="3"/>
  <c r="AM67" i="2"/>
  <c r="AK67" i="2"/>
  <c r="BO67" i="2"/>
  <c r="BH67" i="2" s="1"/>
  <c r="J67" i="2"/>
  <c r="Y18" i="3" s="1"/>
  <c r="AL65" i="2"/>
  <c r="AN65" i="2"/>
  <c r="O63" i="2"/>
  <c r="AD14" i="3" s="1"/>
  <c r="O62" i="2"/>
  <c r="AD13" i="3" s="1"/>
  <c r="AH66" i="2"/>
  <c r="K66" i="2"/>
  <c r="O67" i="2"/>
  <c r="AD18" i="3" s="1"/>
  <c r="AN67" i="2"/>
  <c r="AL67" i="2"/>
  <c r="CF67" i="2"/>
  <c r="AP67" i="2" s="1"/>
  <c r="O65" i="2"/>
  <c r="AD16" i="3" s="1"/>
  <c r="CF63" i="2"/>
  <c r="AP63" i="2" s="1"/>
  <c r="AL62" i="2"/>
  <c r="AN62" i="2"/>
  <c r="O64" i="2"/>
  <c r="AD15" i="3" s="1"/>
  <c r="AN60" i="2"/>
  <c r="AL60" i="2"/>
  <c r="CF64" i="2"/>
  <c r="AP64" i="2" s="1"/>
  <c r="AO67" i="2"/>
  <c r="BO65" i="2"/>
  <c r="BH65" i="2" s="1"/>
  <c r="AK65" i="2"/>
  <c r="AM65" i="2"/>
  <c r="J65" i="2"/>
  <c r="Y16" i="3" s="1"/>
  <c r="AO65" i="2"/>
  <c r="AO63" i="2"/>
  <c r="AK63" i="2"/>
  <c r="AM63" i="2"/>
  <c r="BO63" i="2"/>
  <c r="BH63" i="2" s="1"/>
  <c r="J63" i="2"/>
  <c r="Y14" i="3" s="1"/>
  <c r="CF62" i="2"/>
  <c r="AP62" i="2" s="1"/>
  <c r="AO64" i="2"/>
  <c r="AK64" i="2"/>
  <c r="BO64" i="2"/>
  <c r="BH64" i="2" s="1"/>
  <c r="AM64" i="2"/>
  <c r="J64" i="2"/>
  <c r="Y15" i="3" s="1"/>
  <c r="O60" i="2"/>
  <c r="AD11" i="3" s="1"/>
  <c r="AM60" i="2"/>
  <c r="BO60" i="2"/>
  <c r="BH60" i="2" s="1"/>
  <c r="AK60" i="2"/>
  <c r="J60" i="2"/>
  <c r="Y11" i="3" s="1"/>
  <c r="CF65" i="2"/>
  <c r="AP65" i="2" s="1"/>
  <c r="AO60" i="2"/>
  <c r="AL63" i="2"/>
  <c r="AN63" i="2"/>
  <c r="AO62" i="2"/>
  <c r="AM62" i="2"/>
  <c r="BO62" i="2"/>
  <c r="BH62" i="2" s="1"/>
  <c r="AK62" i="2"/>
  <c r="J62" i="2"/>
  <c r="Y13" i="3" s="1"/>
  <c r="AN64" i="2"/>
  <c r="AL64" i="2"/>
  <c r="AH61" i="2"/>
  <c r="K61" i="2"/>
  <c r="BI63" i="2" l="1"/>
  <c r="BI65" i="2"/>
  <c r="BI60" i="2"/>
  <c r="N60" i="2" s="1"/>
  <c r="AC11" i="3" s="1"/>
  <c r="BI64" i="2"/>
  <c r="BI67" i="2"/>
  <c r="N67" i="2" s="1"/>
  <c r="AC18" i="3" s="1"/>
  <c r="BI62" i="2"/>
  <c r="N62" i="2" s="1"/>
  <c r="AC13" i="3" s="1"/>
  <c r="AH60" i="2"/>
  <c r="K60" i="2"/>
  <c r="AH64" i="2"/>
  <c r="K64" i="2"/>
  <c r="AH63" i="2"/>
  <c r="K63" i="2"/>
  <c r="Z17" i="3"/>
  <c r="AH62" i="2"/>
  <c r="K62" i="2"/>
  <c r="AH65" i="2"/>
  <c r="K65" i="2"/>
  <c r="Z12" i="3"/>
  <c r="AH67" i="2"/>
  <c r="K67" i="2"/>
  <c r="N63" i="2" l="1"/>
  <c r="AC14" i="3" s="1"/>
  <c r="N65" i="2"/>
  <c r="AC16" i="3" s="1"/>
  <c r="N64" i="2"/>
  <c r="AC15" i="3" s="1"/>
  <c r="Z15" i="3"/>
  <c r="BN69" i="2"/>
  <c r="BQ69" i="2"/>
  <c r="CC69" i="2"/>
  <c r="AI69" i="2" s="1"/>
  <c r="BZ69" i="2"/>
  <c r="CA69" i="2" s="1"/>
  <c r="BV69" i="2"/>
  <c r="BR69" i="2" s="1"/>
  <c r="CD69" i="2"/>
  <c r="BP69" i="2"/>
  <c r="BL69" i="2"/>
  <c r="CE69" i="2"/>
  <c r="BU69" i="2"/>
  <c r="BT69" i="2" s="1"/>
  <c r="BY69" i="2"/>
  <c r="CB69" i="2" s="1"/>
  <c r="CK69" i="2"/>
  <c r="BJ69" i="2"/>
  <c r="BM69" i="2" s="1"/>
  <c r="CG69" i="2"/>
  <c r="BW69" i="2"/>
  <c r="BS69" i="2" s="1"/>
  <c r="BW74" i="2"/>
  <c r="BS74" i="2" s="1"/>
  <c r="CD74" i="2"/>
  <c r="BY74" i="2"/>
  <c r="CB74" i="2" s="1"/>
  <c r="BU74" i="2"/>
  <c r="BT74" i="2" s="1"/>
  <c r="BL74" i="2"/>
  <c r="CE74" i="2"/>
  <c r="BZ74" i="2"/>
  <c r="CA74" i="2" s="1"/>
  <c r="BP74" i="2"/>
  <c r="BQ74" i="2"/>
  <c r="BN74" i="2"/>
  <c r="CC74" i="2"/>
  <c r="AI74" i="2" s="1"/>
  <c r="BV74" i="2"/>
  <c r="BR74" i="2" s="1"/>
  <c r="BJ74" i="2"/>
  <c r="BM74" i="2" s="1"/>
  <c r="CG74" i="2"/>
  <c r="CK74" i="2"/>
  <c r="Z13" i="3"/>
  <c r="Z14" i="3"/>
  <c r="Z11" i="3"/>
  <c r="Z18" i="3"/>
  <c r="Z16" i="3"/>
  <c r="M74" i="2" l="1"/>
  <c r="AB25" i="3" s="1"/>
  <c r="I74" i="2"/>
  <c r="X25" i="3" s="1"/>
  <c r="P74" i="2"/>
  <c r="AE25" i="3" s="1"/>
  <c r="P69" i="2"/>
  <c r="AE20" i="3" s="1"/>
  <c r="L69" i="2"/>
  <c r="AA20" i="3" s="1"/>
  <c r="L74" i="2"/>
  <c r="AA25" i="3" s="1"/>
  <c r="M69" i="2"/>
  <c r="AB20" i="3" s="1"/>
  <c r="I69" i="2"/>
  <c r="X20" i="3" s="1"/>
  <c r="AY74" i="2"/>
  <c r="AW74" i="2"/>
  <c r="AX74" i="2"/>
  <c r="AY69" i="2"/>
  <c r="AX69" i="2"/>
  <c r="AW69" i="2"/>
  <c r="BB74" i="2"/>
  <c r="BC74" i="2"/>
  <c r="BD74" i="2"/>
  <c r="BB69" i="2"/>
  <c r="BD69" i="2"/>
  <c r="BC69" i="2"/>
  <c r="AU74" i="2"/>
  <c r="AS74" i="2"/>
  <c r="AV74" i="2"/>
  <c r="BA74" i="2"/>
  <c r="AR74" i="2"/>
  <c r="AT74" i="2"/>
  <c r="AT69" i="2"/>
  <c r="AR69" i="2"/>
  <c r="BA69" i="2"/>
  <c r="AS69" i="2"/>
  <c r="AU69" i="2"/>
  <c r="AV69" i="2"/>
  <c r="BZ71" i="2"/>
  <c r="CA71" i="2" s="1"/>
  <c r="BU71" i="2"/>
  <c r="BT71" i="2" s="1"/>
  <c r="BP71" i="2"/>
  <c r="CD71" i="2"/>
  <c r="CG71" i="2"/>
  <c r="BW71" i="2"/>
  <c r="BS71" i="2" s="1"/>
  <c r="CE71" i="2"/>
  <c r="BY71" i="2"/>
  <c r="CB71" i="2" s="1"/>
  <c r="BQ71" i="2"/>
  <c r="BL71" i="2"/>
  <c r="CK71" i="2"/>
  <c r="CC71" i="2"/>
  <c r="AI71" i="2" s="1"/>
  <c r="BN71" i="2"/>
  <c r="BV71" i="2"/>
  <c r="BR71" i="2" s="1"/>
  <c r="BJ71" i="2"/>
  <c r="BM71" i="2" s="1"/>
  <c r="AL74" i="2"/>
  <c r="AN74" i="2"/>
  <c r="CF69" i="2"/>
  <c r="AP69" i="2" s="1"/>
  <c r="BY75" i="2"/>
  <c r="CB75" i="2" s="1"/>
  <c r="CC75" i="2"/>
  <c r="AI75" i="2" s="1"/>
  <c r="CK75" i="2"/>
  <c r="BU75" i="2"/>
  <c r="BT75" i="2" s="1"/>
  <c r="CG75" i="2"/>
  <c r="BP75" i="2"/>
  <c r="BN75" i="2"/>
  <c r="BW75" i="2"/>
  <c r="BS75" i="2" s="1"/>
  <c r="BQ75" i="2"/>
  <c r="CD75" i="2"/>
  <c r="L75" i="2" s="1"/>
  <c r="BZ75" i="2"/>
  <c r="CA75" i="2" s="1"/>
  <c r="BJ75" i="2"/>
  <c r="BM75" i="2" s="1"/>
  <c r="BL75" i="2"/>
  <c r="BV75" i="2"/>
  <c r="BR75" i="2" s="1"/>
  <c r="CE75" i="2"/>
  <c r="CF74" i="2"/>
  <c r="AP74" i="2" s="1"/>
  <c r="AM74" i="2"/>
  <c r="BO74" i="2"/>
  <c r="BH74" i="2" s="1"/>
  <c r="AK74" i="2"/>
  <c r="J74" i="2"/>
  <c r="Y25" i="3" s="1"/>
  <c r="AO69" i="2"/>
  <c r="BL73" i="2"/>
  <c r="BW73" i="2"/>
  <c r="BS73" i="2" s="1"/>
  <c r="CD73" i="2"/>
  <c r="BY73" i="2"/>
  <c r="CB73" i="2" s="1"/>
  <c r="BJ73" i="2"/>
  <c r="BM73" i="2" s="1"/>
  <c r="BV73" i="2"/>
  <c r="BR73" i="2" s="1"/>
  <c r="CK73" i="2"/>
  <c r="BZ73" i="2"/>
  <c r="CA73" i="2" s="1"/>
  <c r="BN73" i="2"/>
  <c r="CG73" i="2"/>
  <c r="CC73" i="2"/>
  <c r="AI73" i="2" s="1"/>
  <c r="BU73" i="2"/>
  <c r="BT73" i="2" s="1"/>
  <c r="CE73" i="2"/>
  <c r="BQ73" i="2"/>
  <c r="BP73" i="2"/>
  <c r="O74" i="2"/>
  <c r="AD25" i="3" s="1"/>
  <c r="BO69" i="2"/>
  <c r="BH69" i="2" s="1"/>
  <c r="CD72" i="2"/>
  <c r="BZ72" i="2"/>
  <c r="CA72" i="2" s="1"/>
  <c r="CG72" i="2"/>
  <c r="CC72" i="2"/>
  <c r="AI72" i="2" s="1"/>
  <c r="BL72" i="2"/>
  <c r="BW72" i="2"/>
  <c r="BS72" i="2" s="1"/>
  <c r="BY72" i="2"/>
  <c r="CB72" i="2" s="1"/>
  <c r="CK72" i="2"/>
  <c r="CE72" i="2"/>
  <c r="BU72" i="2"/>
  <c r="BT72" i="2" s="1"/>
  <c r="BN72" i="2"/>
  <c r="BJ72" i="2"/>
  <c r="BM72" i="2" s="1"/>
  <c r="BV72" i="2"/>
  <c r="BR72" i="2" s="1"/>
  <c r="BP72" i="2"/>
  <c r="BQ72" i="2"/>
  <c r="AK69" i="2"/>
  <c r="AM69" i="2"/>
  <c r="J69" i="2"/>
  <c r="Y20" i="3" s="1"/>
  <c r="BL68" i="2"/>
  <c r="BU68" i="2"/>
  <c r="BT68" i="2" s="1"/>
  <c r="BY68" i="2"/>
  <c r="CB68" i="2" s="1"/>
  <c r="CC68" i="2"/>
  <c r="AI68" i="2" s="1"/>
  <c r="CE68" i="2"/>
  <c r="CD68" i="2"/>
  <c r="CG68" i="2"/>
  <c r="BZ68" i="2"/>
  <c r="CA68" i="2" s="1"/>
  <c r="BQ68" i="2"/>
  <c r="BJ68" i="2"/>
  <c r="BM68" i="2" s="1"/>
  <c r="BV68" i="2"/>
  <c r="BR68" i="2" s="1"/>
  <c r="BN68" i="2"/>
  <c r="BW68" i="2"/>
  <c r="BS68" i="2" s="1"/>
  <c r="CK68" i="2"/>
  <c r="BP68" i="2"/>
  <c r="BZ70" i="2"/>
  <c r="CA70" i="2" s="1"/>
  <c r="BY70" i="2"/>
  <c r="CB70" i="2" s="1"/>
  <c r="BU70" i="2"/>
  <c r="BT70" i="2" s="1"/>
  <c r="BP70" i="2"/>
  <c r="BN70" i="2"/>
  <c r="CD70" i="2"/>
  <c r="CE70" i="2"/>
  <c r="CC70" i="2"/>
  <c r="AI70" i="2" s="1"/>
  <c r="BL70" i="2"/>
  <c r="BQ70" i="2"/>
  <c r="CG70" i="2"/>
  <c r="BV70" i="2"/>
  <c r="BR70" i="2" s="1"/>
  <c r="BW70" i="2"/>
  <c r="BS70" i="2" s="1"/>
  <c r="BJ70" i="2"/>
  <c r="BM70" i="2" s="1"/>
  <c r="CK70" i="2"/>
  <c r="AO74" i="2"/>
  <c r="O69" i="2"/>
  <c r="AD20" i="3" s="1"/>
  <c r="AL69" i="2"/>
  <c r="AN69" i="2"/>
  <c r="L70" i="2" l="1"/>
  <c r="AA21" i="3" s="1"/>
  <c r="M75" i="2"/>
  <c r="AB26" i="3" s="1"/>
  <c r="I75" i="2"/>
  <c r="X26" i="3" s="1"/>
  <c r="I71" i="2"/>
  <c r="X22" i="3" s="1"/>
  <c r="I68" i="2"/>
  <c r="X19" i="3" s="1"/>
  <c r="I72" i="2"/>
  <c r="X23" i="3" s="1"/>
  <c r="L71" i="2"/>
  <c r="AA22" i="3" s="1"/>
  <c r="M68" i="2"/>
  <c r="AB19" i="3" s="1"/>
  <c r="P71" i="2"/>
  <c r="AE22" i="3" s="1"/>
  <c r="I70" i="2"/>
  <c r="X21" i="3" s="1"/>
  <c r="P72" i="2"/>
  <c r="AE23" i="3" s="1"/>
  <c r="M73" i="2"/>
  <c r="AB24" i="3" s="1"/>
  <c r="M72" i="2"/>
  <c r="AB23" i="3" s="1"/>
  <c r="L72" i="2"/>
  <c r="AA23" i="3" s="1"/>
  <c r="P73" i="2"/>
  <c r="AE24" i="3" s="1"/>
  <c r="I73" i="2"/>
  <c r="X24" i="3" s="1"/>
  <c r="M70" i="2"/>
  <c r="AB21" i="3" s="1"/>
  <c r="P70" i="2"/>
  <c r="AE21" i="3" s="1"/>
  <c r="L68" i="2"/>
  <c r="AA19" i="3" s="1"/>
  <c r="P68" i="2"/>
  <c r="AE19" i="3" s="1"/>
  <c r="L73" i="2"/>
  <c r="AA24" i="3" s="1"/>
  <c r="P75" i="2"/>
  <c r="AE26" i="3" s="1"/>
  <c r="M71" i="2"/>
  <c r="AB22" i="3" s="1"/>
  <c r="BI74" i="2"/>
  <c r="BI69" i="2"/>
  <c r="BC75" i="2"/>
  <c r="BB75" i="2"/>
  <c r="AT75" i="2"/>
  <c r="BD75" i="2"/>
  <c r="AR75" i="2"/>
  <c r="BA75" i="2"/>
  <c r="BD68" i="2"/>
  <c r="BB68" i="2"/>
  <c r="BC68" i="2"/>
  <c r="AX72" i="2"/>
  <c r="AV72" i="2"/>
  <c r="AW72" i="2"/>
  <c r="AY72" i="2"/>
  <c r="AU72" i="2"/>
  <c r="AS72" i="2"/>
  <c r="BB73" i="2"/>
  <c r="BC73" i="2"/>
  <c r="BD73" i="2"/>
  <c r="AW75" i="2"/>
  <c r="AX75" i="2"/>
  <c r="AV75" i="2"/>
  <c r="AY75" i="2"/>
  <c r="BC71" i="2"/>
  <c r="BA71" i="2"/>
  <c r="AR71" i="2"/>
  <c r="AT71" i="2"/>
  <c r="BB71" i="2"/>
  <c r="BD71" i="2"/>
  <c r="BB70" i="2"/>
  <c r="BD70" i="2"/>
  <c r="BC70" i="2"/>
  <c r="AW70" i="2"/>
  <c r="AX70" i="2"/>
  <c r="AY70" i="2"/>
  <c r="AX68" i="2"/>
  <c r="AW68" i="2"/>
  <c r="AY68" i="2"/>
  <c r="BD72" i="2"/>
  <c r="BC72" i="2"/>
  <c r="BB72" i="2"/>
  <c r="AT72" i="2"/>
  <c r="BA72" i="2"/>
  <c r="AR72" i="2"/>
  <c r="AY73" i="2"/>
  <c r="AW73" i="2"/>
  <c r="AX73" i="2"/>
  <c r="AW71" i="2"/>
  <c r="AX71" i="2"/>
  <c r="AY71" i="2"/>
  <c r="AV71" i="2"/>
  <c r="AU71" i="2"/>
  <c r="AS71" i="2"/>
  <c r="AU75" i="2"/>
  <c r="AS75" i="2"/>
  <c r="AS73" i="2"/>
  <c r="AU73" i="2"/>
  <c r="BA73" i="2"/>
  <c r="AT73" i="2"/>
  <c r="AR73" i="2"/>
  <c r="AV73" i="2"/>
  <c r="AV70" i="2"/>
  <c r="AS70" i="2"/>
  <c r="AU70" i="2"/>
  <c r="BA70" i="2"/>
  <c r="AT70" i="2"/>
  <c r="AR70" i="2"/>
  <c r="AU68" i="2"/>
  <c r="AS68" i="2"/>
  <c r="BA68" i="2"/>
  <c r="AT68" i="2"/>
  <c r="AR68" i="2"/>
  <c r="AV68" i="2"/>
  <c r="O72" i="2"/>
  <c r="AD23" i="3" s="1"/>
  <c r="AL71" i="2"/>
  <c r="AN71" i="2"/>
  <c r="AO70" i="2"/>
  <c r="AO68" i="2"/>
  <c r="CF68" i="2"/>
  <c r="AP68" i="2" s="1"/>
  <c r="AO72" i="2"/>
  <c r="CF73" i="2"/>
  <c r="AP73" i="2" s="1"/>
  <c r="O73" i="2"/>
  <c r="AD24" i="3" s="1"/>
  <c r="AO75" i="2"/>
  <c r="AA26" i="3"/>
  <c r="CF70" i="2"/>
  <c r="AP70" i="2" s="1"/>
  <c r="AH69" i="2"/>
  <c r="AM73" i="2"/>
  <c r="BO73" i="2"/>
  <c r="BH73" i="2" s="1"/>
  <c r="AK73" i="2"/>
  <c r="J73" i="2"/>
  <c r="Y24" i="3" s="1"/>
  <c r="CF75" i="2"/>
  <c r="AP75" i="2" s="1"/>
  <c r="AN75" i="2"/>
  <c r="AL75" i="2"/>
  <c r="AO71" i="2"/>
  <c r="O71" i="2"/>
  <c r="AD22" i="3" s="1"/>
  <c r="O70" i="2"/>
  <c r="AD21" i="3" s="1"/>
  <c r="AM70" i="2"/>
  <c r="AK70" i="2"/>
  <c r="BO70" i="2"/>
  <c r="BH70" i="2" s="1"/>
  <c r="J70" i="2"/>
  <c r="Y21" i="3" s="1"/>
  <c r="AM68" i="2"/>
  <c r="AK68" i="2"/>
  <c r="BO68" i="2"/>
  <c r="BH68" i="2" s="1"/>
  <c r="J68" i="2"/>
  <c r="Y19" i="3" s="1"/>
  <c r="AM75" i="2"/>
  <c r="BO75" i="2"/>
  <c r="BH75" i="2" s="1"/>
  <c r="AK75" i="2"/>
  <c r="J75" i="2"/>
  <c r="Y26" i="3" s="1"/>
  <c r="AN68" i="2"/>
  <c r="AL68" i="2"/>
  <c r="AO73" i="2"/>
  <c r="AL70" i="2"/>
  <c r="AN70" i="2"/>
  <c r="O68" i="2"/>
  <c r="AD19" i="3" s="1"/>
  <c r="AM72" i="2"/>
  <c r="BO72" i="2"/>
  <c r="BH72" i="2" s="1"/>
  <c r="AK72" i="2"/>
  <c r="J72" i="2"/>
  <c r="Y23" i="3" s="1"/>
  <c r="AL72" i="2"/>
  <c r="AN72" i="2"/>
  <c r="CF72" i="2"/>
  <c r="AP72" i="2" s="1"/>
  <c r="AL73" i="2"/>
  <c r="AN73" i="2"/>
  <c r="AH74" i="2"/>
  <c r="K74" i="2"/>
  <c r="O75" i="2"/>
  <c r="AD26" i="3" s="1"/>
  <c r="AK71" i="2"/>
  <c r="BO71" i="2"/>
  <c r="BH71" i="2" s="1"/>
  <c r="AM71" i="2"/>
  <c r="J71" i="2"/>
  <c r="Y22" i="3" s="1"/>
  <c r="CF71" i="2"/>
  <c r="AP71" i="2" s="1"/>
  <c r="BI70" i="2" l="1"/>
  <c r="N70" i="2" s="1"/>
  <c r="AC21" i="3" s="1"/>
  <c r="BI71" i="2"/>
  <c r="N71" i="2" s="1"/>
  <c r="AC22" i="3" s="1"/>
  <c r="BI72" i="2"/>
  <c r="N72" i="2" s="1"/>
  <c r="AC23" i="3" s="1"/>
  <c r="BI73" i="2"/>
  <c r="BI75" i="2"/>
  <c r="N75" i="2" s="1"/>
  <c r="AC26" i="3" s="1"/>
  <c r="BI68" i="2"/>
  <c r="N68" i="2" s="1"/>
  <c r="AC19" i="3" s="1"/>
  <c r="AH72" i="2"/>
  <c r="K72" i="2"/>
  <c r="AH71" i="2"/>
  <c r="K71" i="2"/>
  <c r="AH75" i="2"/>
  <c r="K75" i="2"/>
  <c r="Z25" i="3"/>
  <c r="AH68" i="2"/>
  <c r="K68" i="2"/>
  <c r="AH70" i="2"/>
  <c r="K70" i="2"/>
  <c r="AH73" i="2"/>
  <c r="N73" i="2" l="1"/>
  <c r="AC24" i="3" s="1"/>
  <c r="N69" i="2"/>
  <c r="AC20" i="3" s="1"/>
  <c r="N74" i="2"/>
  <c r="AC25" i="3" s="1"/>
  <c r="K73" i="2"/>
  <c r="Z24" i="3" s="1"/>
  <c r="K69" i="2"/>
  <c r="Z20" i="3" s="1"/>
  <c r="Z21" i="3"/>
  <c r="Z19" i="3"/>
  <c r="BY82" i="2"/>
  <c r="CB82" i="2" s="1"/>
  <c r="CG82" i="2"/>
  <c r="CC82" i="2"/>
  <c r="AI82" i="2" s="1"/>
  <c r="BJ82" i="2"/>
  <c r="BM82" i="2" s="1"/>
  <c r="BN82" i="2"/>
  <c r="CD82" i="2"/>
  <c r="BU82" i="2"/>
  <c r="BT82" i="2" s="1"/>
  <c r="BV82" i="2"/>
  <c r="BR82" i="2" s="1"/>
  <c r="BW82" i="2"/>
  <c r="BS82" i="2" s="1"/>
  <c r="BZ82" i="2"/>
  <c r="CA82" i="2" s="1"/>
  <c r="BP82" i="2"/>
  <c r="BL82" i="2"/>
  <c r="CK82" i="2"/>
  <c r="CE82" i="2"/>
  <c r="BQ82" i="2"/>
  <c r="Z22" i="3"/>
  <c r="BY77" i="2"/>
  <c r="CB77" i="2" s="1"/>
  <c r="BP77" i="2"/>
  <c r="CK77" i="2"/>
  <c r="BJ77" i="2"/>
  <c r="BM77" i="2" s="1"/>
  <c r="CD77" i="2"/>
  <c r="CC77" i="2"/>
  <c r="AI77" i="2" s="1"/>
  <c r="CG77" i="2"/>
  <c r="BN77" i="2"/>
  <c r="BQ77" i="2"/>
  <c r="BZ77" i="2"/>
  <c r="CA77" i="2" s="1"/>
  <c r="BU77" i="2"/>
  <c r="BT77" i="2" s="1"/>
  <c r="BL77" i="2"/>
  <c r="BW77" i="2"/>
  <c r="BS77" i="2" s="1"/>
  <c r="BV77" i="2"/>
  <c r="BR77" i="2" s="1"/>
  <c r="CE77" i="2"/>
  <c r="Z23" i="3"/>
  <c r="Z26" i="3"/>
  <c r="L77" i="2" l="1"/>
  <c r="AA28" i="3" s="1"/>
  <c r="M77" i="2"/>
  <c r="AB28" i="3" s="1"/>
  <c r="P77" i="2"/>
  <c r="AE28" i="3" s="1"/>
  <c r="P82" i="2"/>
  <c r="AE33" i="3" s="1"/>
  <c r="I77" i="2"/>
  <c r="X28" i="3" s="1"/>
  <c r="M82" i="2"/>
  <c r="AB33" i="3" s="1"/>
  <c r="I82" i="2"/>
  <c r="X33" i="3" s="1"/>
  <c r="L82" i="2"/>
  <c r="AA33" i="3" s="1"/>
  <c r="AY77" i="2"/>
  <c r="AW77" i="2"/>
  <c r="AX77" i="2"/>
  <c r="AV77" i="2"/>
  <c r="BD77" i="2"/>
  <c r="BB77" i="2"/>
  <c r="AR77" i="2"/>
  <c r="BC77" i="2"/>
  <c r="BA77" i="2"/>
  <c r="AT77" i="2"/>
  <c r="BB82" i="2"/>
  <c r="BC82" i="2"/>
  <c r="BD82" i="2"/>
  <c r="AX82" i="2"/>
  <c r="AW82" i="2"/>
  <c r="AY82" i="2"/>
  <c r="AU77" i="2"/>
  <c r="AS77" i="2"/>
  <c r="AV82" i="2"/>
  <c r="BA82" i="2"/>
  <c r="AT82" i="2"/>
  <c r="AR82" i="2"/>
  <c r="AU82" i="2"/>
  <c r="AS82" i="2"/>
  <c r="CF82" i="2"/>
  <c r="AP82" i="2" s="1"/>
  <c r="BL80" i="2"/>
  <c r="CE80" i="2"/>
  <c r="BP80" i="2"/>
  <c r="BY80" i="2"/>
  <c r="CB80" i="2" s="1"/>
  <c r="BU80" i="2"/>
  <c r="BT80" i="2" s="1"/>
  <c r="BQ80" i="2"/>
  <c r="CD80" i="2"/>
  <c r="BN80" i="2"/>
  <c r="CG80" i="2"/>
  <c r="BZ80" i="2"/>
  <c r="CA80" i="2" s="1"/>
  <c r="BV80" i="2"/>
  <c r="BR80" i="2" s="1"/>
  <c r="BW80" i="2"/>
  <c r="BS80" i="2" s="1"/>
  <c r="CC80" i="2"/>
  <c r="CK80" i="2"/>
  <c r="BJ80" i="2"/>
  <c r="BM80" i="2" s="1"/>
  <c r="AM77" i="2"/>
  <c r="BO77" i="2"/>
  <c r="BH77" i="2" s="1"/>
  <c r="AK77" i="2"/>
  <c r="J77" i="2"/>
  <c r="Y28" i="3" s="1"/>
  <c r="O82" i="2"/>
  <c r="AD33" i="3" s="1"/>
  <c r="AK82" i="2"/>
  <c r="BO82" i="2"/>
  <c r="BH82" i="2" s="1"/>
  <c r="AM82" i="2"/>
  <c r="J82" i="2"/>
  <c r="Y33" i="3" s="1"/>
  <c r="AN82" i="2"/>
  <c r="AL82" i="2"/>
  <c r="CC81" i="2"/>
  <c r="AI81" i="2" s="1"/>
  <c r="BU81" i="2"/>
  <c r="BT81" i="2" s="1"/>
  <c r="BQ81" i="2"/>
  <c r="BP81" i="2"/>
  <c r="CG81" i="2"/>
  <c r="CK81" i="2"/>
  <c r="BV81" i="2"/>
  <c r="BR81" i="2" s="1"/>
  <c r="BZ81" i="2"/>
  <c r="CA81" i="2" s="1"/>
  <c r="CD81" i="2"/>
  <c r="BL81" i="2"/>
  <c r="BW81" i="2"/>
  <c r="BS81" i="2" s="1"/>
  <c r="BN81" i="2"/>
  <c r="CE81" i="2"/>
  <c r="BJ81" i="2"/>
  <c r="BM81" i="2" s="1"/>
  <c r="BY81" i="2"/>
  <c r="CB81" i="2" s="1"/>
  <c r="CF77" i="2"/>
  <c r="AP77" i="2" s="1"/>
  <c r="BN79" i="2"/>
  <c r="BL79" i="2"/>
  <c r="BW79" i="2"/>
  <c r="BS79" i="2" s="1"/>
  <c r="BP79" i="2"/>
  <c r="BZ79" i="2"/>
  <c r="CA79" i="2" s="1"/>
  <c r="BU79" i="2"/>
  <c r="BT79" i="2" s="1"/>
  <c r="CG79" i="2"/>
  <c r="CD79" i="2"/>
  <c r="BV79" i="2"/>
  <c r="BR79" i="2" s="1"/>
  <c r="CC79" i="2"/>
  <c r="AI79" i="2" s="1"/>
  <c r="CK79" i="2"/>
  <c r="BJ79" i="2"/>
  <c r="BM79" i="2" s="1"/>
  <c r="BY79" i="2"/>
  <c r="CB79" i="2" s="1"/>
  <c r="BQ79" i="2"/>
  <c r="CE79" i="2"/>
  <c r="AO82" i="2"/>
  <c r="O77" i="2"/>
  <c r="AD28" i="3" s="1"/>
  <c r="AL77" i="2"/>
  <c r="AN77" i="2"/>
  <c r="BV83" i="2"/>
  <c r="BR83" i="2" s="1"/>
  <c r="BY83" i="2"/>
  <c r="CB83" i="2" s="1"/>
  <c r="BJ83" i="2"/>
  <c r="BM83" i="2" s="1"/>
  <c r="BQ83" i="2"/>
  <c r="BZ83" i="2"/>
  <c r="CA83" i="2" s="1"/>
  <c r="BW83" i="2"/>
  <c r="BS83" i="2" s="1"/>
  <c r="BP83" i="2"/>
  <c r="BU83" i="2"/>
  <c r="BT83" i="2" s="1"/>
  <c r="CE83" i="2"/>
  <c r="CC83" i="2"/>
  <c r="AI83" i="2" s="1"/>
  <c r="CD83" i="2"/>
  <c r="L83" i="2" s="1"/>
  <c r="BN83" i="2"/>
  <c r="CK83" i="2"/>
  <c r="BL83" i="2"/>
  <c r="CG83" i="2"/>
  <c r="AO77" i="2"/>
  <c r="BU76" i="2"/>
  <c r="BT76" i="2" s="1"/>
  <c r="BY76" i="2"/>
  <c r="CB76" i="2" s="1"/>
  <c r="BZ76" i="2"/>
  <c r="CA76" i="2" s="1"/>
  <c r="BN76" i="2"/>
  <c r="CE76" i="2"/>
  <c r="CD76" i="2"/>
  <c r="BV76" i="2"/>
  <c r="BR76" i="2" s="1"/>
  <c r="BW76" i="2"/>
  <c r="BS76" i="2" s="1"/>
  <c r="CG76" i="2"/>
  <c r="CK76" i="2"/>
  <c r="BP76" i="2"/>
  <c r="CC76" i="2"/>
  <c r="BJ76" i="2"/>
  <c r="BM76" i="2" s="1"/>
  <c r="BQ76" i="2"/>
  <c r="BL76" i="2"/>
  <c r="CG78" i="2"/>
  <c r="CK78" i="2"/>
  <c r="CE78" i="2"/>
  <c r="BW78" i="2"/>
  <c r="BS78" i="2" s="1"/>
  <c r="BL78" i="2"/>
  <c r="BN78" i="2"/>
  <c r="BQ78" i="2"/>
  <c r="BP78" i="2"/>
  <c r="BJ78" i="2"/>
  <c r="BM78" i="2" s="1"/>
  <c r="BY78" i="2"/>
  <c r="CB78" i="2" s="1"/>
  <c r="CD78" i="2"/>
  <c r="CC78" i="2"/>
  <c r="AI78" i="2" s="1"/>
  <c r="BZ78" i="2"/>
  <c r="CA78" i="2" s="1"/>
  <c r="BV78" i="2"/>
  <c r="BR78" i="2" s="1"/>
  <c r="BU78" i="2"/>
  <c r="BT78" i="2" s="1"/>
  <c r="AI80" i="2" l="1"/>
  <c r="L79" i="2"/>
  <c r="AA30" i="3" s="1"/>
  <c r="L80" i="2"/>
  <c r="AA31" i="3" s="1"/>
  <c r="M79" i="2"/>
  <c r="AB30" i="3" s="1"/>
  <c r="M83" i="2"/>
  <c r="AB34" i="3" s="1"/>
  <c r="I78" i="2"/>
  <c r="X29" i="3" s="1"/>
  <c r="L78" i="2"/>
  <c r="AA29" i="3" s="1"/>
  <c r="L76" i="2"/>
  <c r="AA27" i="3" s="1"/>
  <c r="I79" i="2"/>
  <c r="X30" i="3" s="1"/>
  <c r="L81" i="2"/>
  <c r="AA32" i="3" s="1"/>
  <c r="I83" i="2"/>
  <c r="X34" i="3" s="1"/>
  <c r="M81" i="2"/>
  <c r="AB32" i="3" s="1"/>
  <c r="I81" i="2"/>
  <c r="X32" i="3" s="1"/>
  <c r="P78" i="2"/>
  <c r="AE29" i="3" s="1"/>
  <c r="M78" i="2"/>
  <c r="AB29" i="3" s="1"/>
  <c r="M76" i="2"/>
  <c r="AB27" i="3" s="1"/>
  <c r="P76" i="2"/>
  <c r="AE27" i="3" s="1"/>
  <c r="P83" i="2"/>
  <c r="AE34" i="3" s="1"/>
  <c r="I80" i="2"/>
  <c r="X31" i="3" s="1"/>
  <c r="M80" i="2"/>
  <c r="AB31" i="3" s="1"/>
  <c r="I76" i="2"/>
  <c r="X27" i="3" s="1"/>
  <c r="P79" i="2"/>
  <c r="AE30" i="3" s="1"/>
  <c r="P81" i="2"/>
  <c r="AE32" i="3" s="1"/>
  <c r="P80" i="2"/>
  <c r="AE31" i="3" s="1"/>
  <c r="BI82" i="2"/>
  <c r="BI77" i="2"/>
  <c r="AU78" i="2"/>
  <c r="AS78" i="2"/>
  <c r="AX76" i="2"/>
  <c r="AY76" i="2"/>
  <c r="AW76" i="2"/>
  <c r="BC79" i="2"/>
  <c r="BD79" i="2"/>
  <c r="BB79" i="2"/>
  <c r="BC81" i="2"/>
  <c r="BD81" i="2"/>
  <c r="BB81" i="2"/>
  <c r="BC83" i="2"/>
  <c r="BB83" i="2"/>
  <c r="BD83" i="2"/>
  <c r="AW79" i="2"/>
  <c r="AX79" i="2"/>
  <c r="AY79" i="2"/>
  <c r="BD80" i="2"/>
  <c r="BB80" i="2"/>
  <c r="BC80" i="2"/>
  <c r="AV80" i="2"/>
  <c r="AX80" i="2"/>
  <c r="AW80" i="2"/>
  <c r="AY80" i="2"/>
  <c r="BD76" i="2"/>
  <c r="BB76" i="2"/>
  <c r="BC76" i="2"/>
  <c r="BB78" i="2"/>
  <c r="BA78" i="2"/>
  <c r="AT78" i="2"/>
  <c r="AR78" i="2"/>
  <c r="BC78" i="2"/>
  <c r="BD78" i="2"/>
  <c r="AX78" i="2"/>
  <c r="AY78" i="2"/>
  <c r="AV78" i="2"/>
  <c r="AW78" i="2"/>
  <c r="AV83" i="2"/>
  <c r="AY83" i="2"/>
  <c r="AX83" i="2"/>
  <c r="AW83" i="2"/>
  <c r="AW81" i="2"/>
  <c r="AY81" i="2"/>
  <c r="AX81" i="2"/>
  <c r="AV76" i="2"/>
  <c r="AU83" i="2"/>
  <c r="AS83" i="2"/>
  <c r="AR83" i="2"/>
  <c r="BA83" i="2"/>
  <c r="AT83" i="2"/>
  <c r="AV81" i="2"/>
  <c r="AS81" i="2"/>
  <c r="AU81" i="2"/>
  <c r="AR81" i="2"/>
  <c r="AT81" i="2"/>
  <c r="BA81" i="2"/>
  <c r="AU80" i="2"/>
  <c r="AS80" i="2"/>
  <c r="AT80" i="2"/>
  <c r="AR80" i="2"/>
  <c r="BA80" i="2"/>
  <c r="AV79" i="2"/>
  <c r="AU79" i="2"/>
  <c r="AS79" i="2"/>
  <c r="AR79" i="2"/>
  <c r="AT79" i="2"/>
  <c r="BA79" i="2"/>
  <c r="AR76" i="2"/>
  <c r="AT76" i="2"/>
  <c r="BA76" i="2"/>
  <c r="AS76" i="2"/>
  <c r="AU76" i="2"/>
  <c r="AI76" i="2"/>
  <c r="BO79" i="2"/>
  <c r="BH79" i="2" s="1"/>
  <c r="O79" i="2"/>
  <c r="AD30" i="3" s="1"/>
  <c r="CF80" i="2"/>
  <c r="AP80" i="2" s="1"/>
  <c r="AL76" i="2"/>
  <c r="AN76" i="2"/>
  <c r="O83" i="2"/>
  <c r="AD34" i="3" s="1"/>
  <c r="AN83" i="2"/>
  <c r="AL83" i="2"/>
  <c r="AL79" i="2"/>
  <c r="AN79" i="2"/>
  <c r="AO79" i="2"/>
  <c r="AM79" i="2"/>
  <c r="AK79" i="2"/>
  <c r="J79" i="2"/>
  <c r="Y30" i="3" s="1"/>
  <c r="AL81" i="2"/>
  <c r="AN81" i="2"/>
  <c r="O81" i="2"/>
  <c r="AD32" i="3" s="1"/>
  <c r="AO81" i="2"/>
  <c r="O80" i="2"/>
  <c r="AD31" i="3" s="1"/>
  <c r="AM80" i="2"/>
  <c r="AK80" i="2"/>
  <c r="BO80" i="2"/>
  <c r="BH80" i="2" s="1"/>
  <c r="J80" i="2"/>
  <c r="Y31" i="3" s="1"/>
  <c r="AN80" i="2"/>
  <c r="AL80" i="2"/>
  <c r="CF78" i="2"/>
  <c r="AP78" i="2" s="1"/>
  <c r="O76" i="2"/>
  <c r="AD27" i="3" s="1"/>
  <c r="AM76" i="2"/>
  <c r="AK76" i="2"/>
  <c r="BO76" i="2"/>
  <c r="BH76" i="2" s="1"/>
  <c r="K82" i="2" s="1"/>
  <c r="J76" i="2"/>
  <c r="Y27" i="3" s="1"/>
  <c r="AM83" i="2"/>
  <c r="AK83" i="2"/>
  <c r="BO83" i="2"/>
  <c r="BH83" i="2" s="1"/>
  <c r="J83" i="2"/>
  <c r="Y34" i="3" s="1"/>
  <c r="CF79" i="2"/>
  <c r="AP79" i="2" s="1"/>
  <c r="CF81" i="2"/>
  <c r="AP81" i="2" s="1"/>
  <c r="O78" i="2"/>
  <c r="AD29" i="3" s="1"/>
  <c r="AO76" i="2"/>
  <c r="CF83" i="2"/>
  <c r="AP83" i="2" s="1"/>
  <c r="AA34" i="3"/>
  <c r="AM81" i="2"/>
  <c r="BO81" i="2"/>
  <c r="BH81" i="2" s="1"/>
  <c r="AK81" i="2"/>
  <c r="J81" i="2"/>
  <c r="Y32" i="3" s="1"/>
  <c r="AH82" i="2"/>
  <c r="AH77" i="2"/>
  <c r="K77" i="2"/>
  <c r="AO78" i="2"/>
  <c r="AL78" i="2"/>
  <c r="AN78" i="2"/>
  <c r="AM78" i="2"/>
  <c r="BO78" i="2"/>
  <c r="BH78" i="2" s="1"/>
  <c r="AK78" i="2"/>
  <c r="J78" i="2"/>
  <c r="Y29" i="3" s="1"/>
  <c r="CF76" i="2"/>
  <c r="AP76" i="2" s="1"/>
  <c r="AO83" i="2"/>
  <c r="AO80" i="2"/>
  <c r="BI76" i="2" l="1"/>
  <c r="N76" i="2" s="1"/>
  <c r="AC27" i="3" s="1"/>
  <c r="BI78" i="2"/>
  <c r="N78" i="2" s="1"/>
  <c r="AC29" i="3" s="1"/>
  <c r="BI81" i="2"/>
  <c r="N81" i="2" s="1"/>
  <c r="AC32" i="3" s="1"/>
  <c r="BI80" i="2"/>
  <c r="BI79" i="2"/>
  <c r="BI83" i="2"/>
  <c r="AH79" i="2"/>
  <c r="AH80" i="2"/>
  <c r="K80" i="2"/>
  <c r="AH78" i="2"/>
  <c r="K78" i="2"/>
  <c r="Z33" i="3"/>
  <c r="AH81" i="2"/>
  <c r="Z28" i="3"/>
  <c r="AH83" i="2"/>
  <c r="K83" i="2"/>
  <c r="AH76" i="2"/>
  <c r="K76" i="2"/>
  <c r="N77" i="2" l="1"/>
  <c r="AC28" i="3" s="1"/>
  <c r="N83" i="2"/>
  <c r="AC34" i="3" s="1"/>
  <c r="N79" i="2"/>
  <c r="AC30" i="3" s="1"/>
  <c r="N80" i="2"/>
  <c r="AC31" i="3" s="1"/>
  <c r="K81" i="2"/>
  <c r="Z32" i="3" s="1"/>
  <c r="N82" i="2"/>
  <c r="AC33" i="3" s="1"/>
  <c r="K79" i="2"/>
  <c r="Z30" i="3" s="1"/>
  <c r="Z34" i="3"/>
  <c r="CG90" i="2"/>
  <c r="CD90" i="2"/>
  <c r="BJ90" i="2"/>
  <c r="BM90" i="2" s="1"/>
  <c r="BY90" i="2"/>
  <c r="CB90" i="2" s="1"/>
  <c r="BL90" i="2"/>
  <c r="BP90" i="2"/>
  <c r="BV90" i="2"/>
  <c r="BR90" i="2" s="1"/>
  <c r="CK90" i="2"/>
  <c r="CE90" i="2"/>
  <c r="BZ90" i="2"/>
  <c r="CA90" i="2" s="1"/>
  <c r="CC90" i="2"/>
  <c r="AI90" i="2" s="1"/>
  <c r="BQ90" i="2"/>
  <c r="BU90" i="2"/>
  <c r="BT90" i="2" s="1"/>
  <c r="BW90" i="2"/>
  <c r="BS90" i="2" s="1"/>
  <c r="BN90" i="2"/>
  <c r="Z29" i="3"/>
  <c r="BN85" i="2"/>
  <c r="BL85" i="2"/>
  <c r="BV85" i="2"/>
  <c r="BR85" i="2" s="1"/>
  <c r="CG85" i="2"/>
  <c r="BP85" i="2"/>
  <c r="BJ85" i="2"/>
  <c r="BM85" i="2" s="1"/>
  <c r="CE85" i="2"/>
  <c r="CK85" i="2"/>
  <c r="BQ85" i="2"/>
  <c r="BU85" i="2"/>
  <c r="BT85" i="2" s="1"/>
  <c r="BW85" i="2"/>
  <c r="BS85" i="2" s="1"/>
  <c r="BY85" i="2"/>
  <c r="CB85" i="2" s="1"/>
  <c r="CD85" i="2"/>
  <c r="L85" i="2" s="1"/>
  <c r="CC85" i="2"/>
  <c r="AI85" i="2" s="1"/>
  <c r="BZ85" i="2"/>
  <c r="CA85" i="2" s="1"/>
  <c r="Z31" i="3"/>
  <c r="Z27" i="3"/>
  <c r="BN87" i="2"/>
  <c r="BL87" i="2"/>
  <c r="BU87" i="2"/>
  <c r="BT87" i="2" s="1"/>
  <c r="BZ87" i="2"/>
  <c r="CA87" i="2" s="1"/>
  <c r="BW87" i="2"/>
  <c r="BS87" i="2" s="1"/>
  <c r="CK87" i="2"/>
  <c r="CD87" i="2"/>
  <c r="CE87" i="2"/>
  <c r="BV87" i="2"/>
  <c r="BR87" i="2" s="1"/>
  <c r="BY87" i="2"/>
  <c r="CB87" i="2" s="1"/>
  <c r="BP87" i="2"/>
  <c r="BJ87" i="2"/>
  <c r="BM87" i="2" s="1"/>
  <c r="BQ87" i="2"/>
  <c r="CC87" i="2"/>
  <c r="AI87" i="2" s="1"/>
  <c r="CG87" i="2"/>
  <c r="M90" i="2" l="1"/>
  <c r="AB41" i="3" s="1"/>
  <c r="I90" i="2"/>
  <c r="X41" i="3" s="1"/>
  <c r="P85" i="2"/>
  <c r="AE36" i="3" s="1"/>
  <c r="L90" i="2"/>
  <c r="AA41" i="3" s="1"/>
  <c r="M87" i="2"/>
  <c r="AB38" i="3" s="1"/>
  <c r="I87" i="2"/>
  <c r="X38" i="3" s="1"/>
  <c r="P90" i="2"/>
  <c r="AE41" i="3" s="1"/>
  <c r="L87" i="2"/>
  <c r="AA38" i="3" s="1"/>
  <c r="P87" i="2"/>
  <c r="AE38" i="3" s="1"/>
  <c r="I85" i="2"/>
  <c r="X36" i="3" s="1"/>
  <c r="M85" i="2"/>
  <c r="AB36" i="3" s="1"/>
  <c r="AW85" i="2"/>
  <c r="AX85" i="2"/>
  <c r="AY85" i="2"/>
  <c r="BB85" i="2"/>
  <c r="BC85" i="2"/>
  <c r="BD85" i="2"/>
  <c r="BC87" i="2"/>
  <c r="BB87" i="2"/>
  <c r="BD87" i="2"/>
  <c r="AV87" i="2"/>
  <c r="AY87" i="2"/>
  <c r="AW87" i="2"/>
  <c r="AX87" i="2"/>
  <c r="AX90" i="2"/>
  <c r="AY90" i="2"/>
  <c r="AV90" i="2"/>
  <c r="AW90" i="2"/>
  <c r="BB90" i="2"/>
  <c r="BC90" i="2"/>
  <c r="AT90" i="2"/>
  <c r="AR90" i="2"/>
  <c r="BA90" i="2"/>
  <c r="BD90" i="2"/>
  <c r="AU90" i="2"/>
  <c r="AS90" i="2"/>
  <c r="AR87" i="2"/>
  <c r="AT87" i="2"/>
  <c r="BA87" i="2"/>
  <c r="AU87" i="2"/>
  <c r="AS87" i="2"/>
  <c r="AV85" i="2"/>
  <c r="AS85" i="2"/>
  <c r="AU85" i="2"/>
  <c r="AR85" i="2"/>
  <c r="AT85" i="2"/>
  <c r="BA85" i="2"/>
  <c r="BO85" i="2"/>
  <c r="BO87" i="2"/>
  <c r="AO85" i="2"/>
  <c r="O90" i="2"/>
  <c r="AD41" i="3" s="1"/>
  <c r="CE84" i="2"/>
  <c r="BV84" i="2"/>
  <c r="BR84" i="2" s="1"/>
  <c r="BU84" i="2"/>
  <c r="BT84" i="2" s="1"/>
  <c r="BN84" i="2"/>
  <c r="CG84" i="2"/>
  <c r="CC84" i="2"/>
  <c r="AI84" i="2" s="1"/>
  <c r="BZ84" i="2"/>
  <c r="CA84" i="2" s="1"/>
  <c r="BW84" i="2"/>
  <c r="BS84" i="2" s="1"/>
  <c r="BL84" i="2"/>
  <c r="BJ84" i="2"/>
  <c r="BM84" i="2" s="1"/>
  <c r="BQ84" i="2"/>
  <c r="CK84" i="2"/>
  <c r="BP84" i="2"/>
  <c r="BY84" i="2"/>
  <c r="CB84" i="2" s="1"/>
  <c r="CD84" i="2"/>
  <c r="AN87" i="2"/>
  <c r="AL87" i="2"/>
  <c r="AA36" i="3"/>
  <c r="AM85" i="2"/>
  <c r="AK85" i="2"/>
  <c r="J85" i="2"/>
  <c r="Y36" i="3" s="1"/>
  <c r="BZ89" i="2"/>
  <c r="CA89" i="2" s="1"/>
  <c r="CD89" i="2"/>
  <c r="BQ89" i="2"/>
  <c r="BW89" i="2"/>
  <c r="BS89" i="2" s="1"/>
  <c r="CC89" i="2"/>
  <c r="AI89" i="2" s="1"/>
  <c r="CG89" i="2"/>
  <c r="BL89" i="2"/>
  <c r="BN89" i="2"/>
  <c r="CE89" i="2"/>
  <c r="BP89" i="2"/>
  <c r="BV89" i="2"/>
  <c r="BR89" i="2" s="1"/>
  <c r="BU89" i="2"/>
  <c r="BT89" i="2" s="1"/>
  <c r="BJ89" i="2"/>
  <c r="BM89" i="2" s="1"/>
  <c r="BY89" i="2"/>
  <c r="CB89" i="2" s="1"/>
  <c r="CK89" i="2"/>
  <c r="AN90" i="2"/>
  <c r="AL90" i="2"/>
  <c r="O85" i="2"/>
  <c r="AD36" i="3" s="1"/>
  <c r="BJ86" i="2"/>
  <c r="BM86" i="2" s="1"/>
  <c r="CG86" i="2"/>
  <c r="CK86" i="2"/>
  <c r="BW86" i="2"/>
  <c r="BS86" i="2" s="1"/>
  <c r="BY86" i="2"/>
  <c r="CB86" i="2" s="1"/>
  <c r="BN86" i="2"/>
  <c r="CE86" i="2"/>
  <c r="BL86" i="2"/>
  <c r="BU86" i="2"/>
  <c r="BT86" i="2" s="1"/>
  <c r="BP86" i="2"/>
  <c r="CD86" i="2"/>
  <c r="BV86" i="2"/>
  <c r="BR86" i="2" s="1"/>
  <c r="BZ86" i="2"/>
  <c r="CA86" i="2" s="1"/>
  <c r="I86" i="2" s="1"/>
  <c r="CC86" i="2"/>
  <c r="AI86" i="2" s="1"/>
  <c r="BQ86" i="2"/>
  <c r="CF87" i="2"/>
  <c r="AP87" i="2" s="1"/>
  <c r="CF90" i="2"/>
  <c r="AP90" i="2" s="1"/>
  <c r="AO87" i="2"/>
  <c r="O87" i="2"/>
  <c r="AD38" i="3" s="1"/>
  <c r="AM87" i="2"/>
  <c r="AK87" i="2"/>
  <c r="J87" i="2"/>
  <c r="Y38" i="3" s="1"/>
  <c r="CK88" i="2"/>
  <c r="CD88" i="2"/>
  <c r="BV88" i="2"/>
  <c r="BR88" i="2" s="1"/>
  <c r="CC88" i="2"/>
  <c r="AI88" i="2" s="1"/>
  <c r="BJ88" i="2"/>
  <c r="BM88" i="2" s="1"/>
  <c r="CG88" i="2"/>
  <c r="BY88" i="2"/>
  <c r="CB88" i="2" s="1"/>
  <c r="BP88" i="2"/>
  <c r="BU88" i="2"/>
  <c r="BT88" i="2" s="1"/>
  <c r="BL88" i="2"/>
  <c r="BN88" i="2"/>
  <c r="CE88" i="2"/>
  <c r="BQ88" i="2"/>
  <c r="BW88" i="2"/>
  <c r="BS88" i="2" s="1"/>
  <c r="BZ88" i="2"/>
  <c r="CA88" i="2" s="1"/>
  <c r="AL85" i="2"/>
  <c r="AN85" i="2"/>
  <c r="CF85" i="2"/>
  <c r="AP85" i="2" s="1"/>
  <c r="AK90" i="2"/>
  <c r="BO90" i="2"/>
  <c r="BH90" i="2" s="1"/>
  <c r="AM90" i="2"/>
  <c r="J90" i="2"/>
  <c r="Y41" i="3" s="1"/>
  <c r="AO90" i="2"/>
  <c r="BY91" i="2"/>
  <c r="CB91" i="2" s="1"/>
  <c r="CD91" i="2"/>
  <c r="BL91" i="2"/>
  <c r="BZ91" i="2"/>
  <c r="CA91" i="2" s="1"/>
  <c r="CG91" i="2"/>
  <c r="BU91" i="2"/>
  <c r="BT91" i="2" s="1"/>
  <c r="BJ91" i="2"/>
  <c r="BM91" i="2" s="1"/>
  <c r="CC91" i="2"/>
  <c r="AI91" i="2" s="1"/>
  <c r="CK91" i="2"/>
  <c r="BV91" i="2"/>
  <c r="BR91" i="2" s="1"/>
  <c r="BN91" i="2"/>
  <c r="BW91" i="2"/>
  <c r="BS91" i="2" s="1"/>
  <c r="BP91" i="2"/>
  <c r="CE91" i="2"/>
  <c r="BQ91" i="2"/>
  <c r="BI90" i="2" l="1"/>
  <c r="N90" i="2" s="1"/>
  <c r="AC41" i="3" s="1"/>
  <c r="M84" i="2"/>
  <c r="AB35" i="3" s="1"/>
  <c r="L86" i="2"/>
  <c r="AA37" i="3" s="1"/>
  <c r="I91" i="2"/>
  <c r="X42" i="3" s="1"/>
  <c r="P88" i="2"/>
  <c r="AE39" i="3" s="1"/>
  <c r="AH87" i="2"/>
  <c r="BH87" i="2"/>
  <c r="M88" i="2"/>
  <c r="AB39" i="3" s="1"/>
  <c r="M86" i="2"/>
  <c r="AB37" i="3" s="1"/>
  <c r="L89" i="2"/>
  <c r="AA40" i="3" s="1"/>
  <c r="AH85" i="2"/>
  <c r="BH85" i="2"/>
  <c r="I88" i="2"/>
  <c r="X39" i="3" s="1"/>
  <c r="M89" i="2"/>
  <c r="AB40" i="3" s="1"/>
  <c r="I89" i="2"/>
  <c r="X40" i="3" s="1"/>
  <c r="M91" i="2"/>
  <c r="AB42" i="3" s="1"/>
  <c r="P91" i="2"/>
  <c r="AE42" i="3" s="1"/>
  <c r="L91" i="2"/>
  <c r="AA42" i="3" s="1"/>
  <c r="L88" i="2"/>
  <c r="AA39" i="3" s="1"/>
  <c r="P86" i="2"/>
  <c r="AE37" i="3" s="1"/>
  <c r="P89" i="2"/>
  <c r="AE40" i="3" s="1"/>
  <c r="L84" i="2"/>
  <c r="AA35" i="3" s="1"/>
  <c r="I84" i="2"/>
  <c r="X35" i="3" s="1"/>
  <c r="P84" i="2"/>
  <c r="AE35" i="3" s="1"/>
  <c r="BI87" i="2"/>
  <c r="BI85" i="2"/>
  <c r="BB86" i="2"/>
  <c r="BD86" i="2"/>
  <c r="BC86" i="2"/>
  <c r="BC91" i="2"/>
  <c r="BB91" i="2"/>
  <c r="AR91" i="2"/>
  <c r="BD91" i="2"/>
  <c r="AT91" i="2"/>
  <c r="BA91" i="2"/>
  <c r="AU89" i="2"/>
  <c r="AS89" i="2"/>
  <c r="AS91" i="2"/>
  <c r="AU91" i="2"/>
  <c r="AY91" i="2"/>
  <c r="AW91" i="2"/>
  <c r="AX91" i="2"/>
  <c r="AV91" i="2"/>
  <c r="AV88" i="2"/>
  <c r="AY88" i="2"/>
  <c r="AW88" i="2"/>
  <c r="AX88" i="2"/>
  <c r="AX86" i="2"/>
  <c r="AW86" i="2"/>
  <c r="AY86" i="2"/>
  <c r="BD84" i="2"/>
  <c r="BB84" i="2"/>
  <c r="BC84" i="2"/>
  <c r="AW84" i="2"/>
  <c r="AX84" i="2"/>
  <c r="AY84" i="2"/>
  <c r="BD88" i="2"/>
  <c r="BC88" i="2"/>
  <c r="BB88" i="2"/>
  <c r="AW89" i="2"/>
  <c r="AV89" i="2"/>
  <c r="AX89" i="2"/>
  <c r="AY89" i="2"/>
  <c r="BB89" i="2"/>
  <c r="BC89" i="2"/>
  <c r="BD89" i="2"/>
  <c r="BA89" i="2"/>
  <c r="AT89" i="2"/>
  <c r="AR89" i="2"/>
  <c r="AT88" i="2"/>
  <c r="AR88" i="2"/>
  <c r="BA88" i="2"/>
  <c r="AU88" i="2"/>
  <c r="AS88" i="2"/>
  <c r="BA86" i="2"/>
  <c r="AT86" i="2"/>
  <c r="AR86" i="2"/>
  <c r="AV86" i="2"/>
  <c r="AU86" i="2"/>
  <c r="AS86" i="2"/>
  <c r="AU84" i="2"/>
  <c r="AS84" i="2"/>
  <c r="AT84" i="2"/>
  <c r="AR84" i="2"/>
  <c r="BA84" i="2"/>
  <c r="AV84" i="2"/>
  <c r="K87" i="2"/>
  <c r="Z38" i="3" s="1"/>
  <c r="O89" i="2"/>
  <c r="AD40" i="3" s="1"/>
  <c r="CF91" i="2"/>
  <c r="AP91" i="2" s="1"/>
  <c r="CF86" i="2"/>
  <c r="AP86" i="2" s="1"/>
  <c r="AO84" i="2"/>
  <c r="O91" i="2"/>
  <c r="AD42" i="3" s="1"/>
  <c r="AM88" i="2"/>
  <c r="BO88" i="2"/>
  <c r="BH88" i="2" s="1"/>
  <c r="AK88" i="2"/>
  <c r="J88" i="2"/>
  <c r="Y39" i="3" s="1"/>
  <c r="AN88" i="2"/>
  <c r="AL88" i="2"/>
  <c r="AO88" i="2"/>
  <c r="AN86" i="2"/>
  <c r="AL86" i="2"/>
  <c r="X37" i="3"/>
  <c r="AL89" i="2"/>
  <c r="AN89" i="2"/>
  <c r="CF89" i="2"/>
  <c r="AP89" i="2" s="1"/>
  <c r="CF84" i="2"/>
  <c r="AP84" i="2" s="1"/>
  <c r="AO91" i="2"/>
  <c r="AM89" i="2"/>
  <c r="AK89" i="2"/>
  <c r="BO89" i="2"/>
  <c r="BH89" i="2" s="1"/>
  <c r="J89" i="2"/>
  <c r="Y40" i="3" s="1"/>
  <c r="AN91" i="2"/>
  <c r="AL91" i="2"/>
  <c r="AK86" i="2"/>
  <c r="AM86" i="2"/>
  <c r="BO86" i="2"/>
  <c r="BH86" i="2" s="1"/>
  <c r="J86" i="2"/>
  <c r="Y37" i="3" s="1"/>
  <c r="AO89" i="2"/>
  <c r="AN84" i="2"/>
  <c r="AL84" i="2"/>
  <c r="AK91" i="2"/>
  <c r="BO91" i="2"/>
  <c r="BH91" i="2" s="1"/>
  <c r="AM91" i="2"/>
  <c r="J91" i="2"/>
  <c r="Y42" i="3" s="1"/>
  <c r="AH90" i="2"/>
  <c r="O88" i="2"/>
  <c r="AD39" i="3" s="1"/>
  <c r="CF88" i="2"/>
  <c r="AP88" i="2" s="1"/>
  <c r="AO86" i="2"/>
  <c r="O86" i="2"/>
  <c r="AD37" i="3" s="1"/>
  <c r="O84" i="2"/>
  <c r="AD35" i="3" s="1"/>
  <c r="AM84" i="2"/>
  <c r="AK84" i="2"/>
  <c r="BO84" i="2"/>
  <c r="BH84" i="2" s="1"/>
  <c r="K90" i="2" s="1"/>
  <c r="J84" i="2"/>
  <c r="Y35" i="3" s="1"/>
  <c r="BI89" i="2" l="1"/>
  <c r="BI88" i="2"/>
  <c r="N88" i="2" s="1"/>
  <c r="AC39" i="3" s="1"/>
  <c r="BI86" i="2"/>
  <c r="BI84" i="2"/>
  <c r="N84" i="2" s="1"/>
  <c r="AC35" i="3" s="1"/>
  <c r="BI91" i="2"/>
  <c r="N91" i="2" s="1"/>
  <c r="AC42" i="3" s="1"/>
  <c r="AH89" i="2"/>
  <c r="K89" i="2"/>
  <c r="CK95" i="2"/>
  <c r="BY95" i="2"/>
  <c r="CB95" i="2" s="1"/>
  <c r="BP95" i="2"/>
  <c r="BN95" i="2"/>
  <c r="BW95" i="2"/>
  <c r="BS95" i="2" s="1"/>
  <c r="CE95" i="2"/>
  <c r="BL95" i="2"/>
  <c r="CD95" i="2"/>
  <c r="CG95" i="2"/>
  <c r="BQ95" i="2"/>
  <c r="BZ95" i="2"/>
  <c r="CA95" i="2" s="1"/>
  <c r="BJ95" i="2"/>
  <c r="BM95" i="2" s="1"/>
  <c r="BU95" i="2"/>
  <c r="BT95" i="2" s="1"/>
  <c r="BV95" i="2"/>
  <c r="BR95" i="2" s="1"/>
  <c r="CC95" i="2"/>
  <c r="AI95" i="2" s="1"/>
  <c r="AH88" i="2"/>
  <c r="K88" i="2"/>
  <c r="Z41" i="3"/>
  <c r="CE93" i="2"/>
  <c r="BZ93" i="2"/>
  <c r="CA93" i="2" s="1"/>
  <c r="BY93" i="2"/>
  <c r="CB93" i="2" s="1"/>
  <c r="CG93" i="2"/>
  <c r="BQ93" i="2"/>
  <c r="CK93" i="2"/>
  <c r="CD93" i="2"/>
  <c r="BL93" i="2"/>
  <c r="BP93" i="2"/>
  <c r="CC93" i="2"/>
  <c r="AI93" i="2" s="1"/>
  <c r="BU93" i="2"/>
  <c r="BT93" i="2" s="1"/>
  <c r="BJ93" i="2"/>
  <c r="BM93" i="2" s="1"/>
  <c r="BW93" i="2"/>
  <c r="BS93" i="2" s="1"/>
  <c r="BV93" i="2"/>
  <c r="BR93" i="2" s="1"/>
  <c r="BN93" i="2"/>
  <c r="AH84" i="2"/>
  <c r="K84" i="2"/>
  <c r="AH91" i="2"/>
  <c r="K91" i="2"/>
  <c r="AH86" i="2"/>
  <c r="K86" i="2"/>
  <c r="N89" i="2" l="1"/>
  <c r="AC40" i="3" s="1"/>
  <c r="N87" i="2"/>
  <c r="AC38" i="3" s="1"/>
  <c r="N85" i="2"/>
  <c r="AC36" i="3" s="1"/>
  <c r="I93" i="2"/>
  <c r="X44" i="3" s="1"/>
  <c r="L95" i="2"/>
  <c r="AA46" i="3" s="1"/>
  <c r="P95" i="2"/>
  <c r="AE46" i="3" s="1"/>
  <c r="M93" i="2"/>
  <c r="AB44" i="3" s="1"/>
  <c r="I95" i="2"/>
  <c r="X46" i="3" s="1"/>
  <c r="P93" i="2"/>
  <c r="AE44" i="3" s="1"/>
  <c r="L93" i="2"/>
  <c r="AA44" i="3" s="1"/>
  <c r="M95" i="2"/>
  <c r="AB46" i="3" s="1"/>
  <c r="N86" i="2"/>
  <c r="AC37" i="3" s="1"/>
  <c r="BD93" i="2"/>
  <c r="BC93" i="2"/>
  <c r="AT93" i="2"/>
  <c r="BA93" i="2"/>
  <c r="BB93" i="2"/>
  <c r="AR93" i="2"/>
  <c r="AY95" i="2"/>
  <c r="AW95" i="2"/>
  <c r="AX95" i="2"/>
  <c r="AV95" i="2"/>
  <c r="AW93" i="2"/>
  <c r="AV93" i="2"/>
  <c r="AX93" i="2"/>
  <c r="AY93" i="2"/>
  <c r="AU95" i="2"/>
  <c r="AS95" i="2"/>
  <c r="BC95" i="2"/>
  <c r="BD95" i="2"/>
  <c r="AR95" i="2"/>
  <c r="BA95" i="2"/>
  <c r="AT95" i="2"/>
  <c r="BB95" i="2"/>
  <c r="AU93" i="2"/>
  <c r="AS93" i="2"/>
  <c r="K85" i="2"/>
  <c r="Z36" i="3" s="1"/>
  <c r="CF93" i="2"/>
  <c r="AP93" i="2" s="1"/>
  <c r="Z37" i="3"/>
  <c r="Z35" i="3"/>
  <c r="O93" i="2"/>
  <c r="AD44" i="3" s="1"/>
  <c r="Z39" i="3"/>
  <c r="CF95" i="2"/>
  <c r="AP95" i="2" s="1"/>
  <c r="O95" i="2"/>
  <c r="AD46" i="3" s="1"/>
  <c r="AL93" i="2"/>
  <c r="AN93" i="2"/>
  <c r="Z40" i="3"/>
  <c r="AM95" i="2"/>
  <c r="BO95" i="2"/>
  <c r="BH95" i="2" s="1"/>
  <c r="AK95" i="2"/>
  <c r="J95" i="2"/>
  <c r="Y46" i="3" s="1"/>
  <c r="Z42" i="3"/>
  <c r="AM93" i="2"/>
  <c r="BO93" i="2"/>
  <c r="BH93" i="2" s="1"/>
  <c r="AK93" i="2"/>
  <c r="J93" i="2"/>
  <c r="Y44" i="3" s="1"/>
  <c r="AO93" i="2"/>
  <c r="CK98" i="2"/>
  <c r="CD98" i="2"/>
  <c r="CE98" i="2"/>
  <c r="CG98" i="2"/>
  <c r="BY98" i="2"/>
  <c r="CB98" i="2" s="1"/>
  <c r="BZ98" i="2"/>
  <c r="CA98" i="2" s="1"/>
  <c r="BQ98" i="2"/>
  <c r="CC98" i="2"/>
  <c r="AI98" i="2" s="1"/>
  <c r="BW98" i="2"/>
  <c r="BS98" i="2" s="1"/>
  <c r="BU98" i="2"/>
  <c r="BT98" i="2" s="1"/>
  <c r="BV98" i="2"/>
  <c r="BR98" i="2" s="1"/>
  <c r="BL98" i="2"/>
  <c r="BP98" i="2"/>
  <c r="BN98" i="2"/>
  <c r="BJ98" i="2"/>
  <c r="BM98" i="2" s="1"/>
  <c r="AO95" i="2"/>
  <c r="AN95" i="2"/>
  <c r="AL95" i="2"/>
  <c r="L98" i="2" l="1"/>
  <c r="AA49" i="3" s="1"/>
  <c r="M98" i="2"/>
  <c r="AB49" i="3" s="1"/>
  <c r="P98" i="2"/>
  <c r="AE49" i="3" s="1"/>
  <c r="I98" i="2"/>
  <c r="X49" i="3" s="1"/>
  <c r="BI93" i="2"/>
  <c r="N93" i="2" s="1"/>
  <c r="AC44" i="3" s="1"/>
  <c r="BI95" i="2"/>
  <c r="N95" i="2" s="1"/>
  <c r="AC46" i="3" s="1"/>
  <c r="BB98" i="2"/>
  <c r="BC98" i="2"/>
  <c r="AT98" i="2"/>
  <c r="BD98" i="2"/>
  <c r="AR98" i="2"/>
  <c r="BA98" i="2"/>
  <c r="AU98" i="2"/>
  <c r="AS98" i="2"/>
  <c r="AX98" i="2"/>
  <c r="AW98" i="2"/>
  <c r="AV98" i="2"/>
  <c r="AY98" i="2"/>
  <c r="CF98" i="2"/>
  <c r="AP98" i="2" s="1"/>
  <c r="BY96" i="2"/>
  <c r="CB96" i="2" s="1"/>
  <c r="CD96" i="2"/>
  <c r="CG96" i="2"/>
  <c r="BZ96" i="2"/>
  <c r="CA96" i="2" s="1"/>
  <c r="CE96" i="2"/>
  <c r="BL96" i="2"/>
  <c r="BQ96" i="2"/>
  <c r="BP96" i="2"/>
  <c r="BU96" i="2"/>
  <c r="BT96" i="2" s="1"/>
  <c r="CK96" i="2"/>
  <c r="BJ96" i="2"/>
  <c r="BM96" i="2" s="1"/>
  <c r="CC96" i="2"/>
  <c r="AI96" i="2" s="1"/>
  <c r="BV96" i="2"/>
  <c r="BR96" i="2" s="1"/>
  <c r="BW96" i="2"/>
  <c r="BS96" i="2" s="1"/>
  <c r="BN96" i="2"/>
  <c r="O98" i="2"/>
  <c r="AD49" i="3" s="1"/>
  <c r="AN98" i="2"/>
  <c r="AL98" i="2"/>
  <c r="CD99" i="2"/>
  <c r="CE99" i="2"/>
  <c r="CC99" i="2"/>
  <c r="AI99" i="2" s="1"/>
  <c r="BZ99" i="2"/>
  <c r="CA99" i="2" s="1"/>
  <c r="BY99" i="2"/>
  <c r="CB99" i="2" s="1"/>
  <c r="BL99" i="2"/>
  <c r="BQ99" i="2"/>
  <c r="CK99" i="2"/>
  <c r="BV99" i="2"/>
  <c r="BR99" i="2" s="1"/>
  <c r="BU99" i="2"/>
  <c r="BT99" i="2" s="1"/>
  <c r="BP99" i="2"/>
  <c r="BN99" i="2"/>
  <c r="BJ99" i="2"/>
  <c r="BM99" i="2" s="1"/>
  <c r="BW99" i="2"/>
  <c r="BS99" i="2" s="1"/>
  <c r="CG99" i="2"/>
  <c r="CD94" i="2"/>
  <c r="BU94" i="2"/>
  <c r="BT94" i="2" s="1"/>
  <c r="CK94" i="2"/>
  <c r="BZ94" i="2"/>
  <c r="CA94" i="2" s="1"/>
  <c r="BY94" i="2"/>
  <c r="CB94" i="2" s="1"/>
  <c r="BQ94" i="2"/>
  <c r="CG94" i="2"/>
  <c r="CE94" i="2"/>
  <c r="CC94" i="2"/>
  <c r="AI94" i="2" s="1"/>
  <c r="BN94" i="2"/>
  <c r="BP94" i="2"/>
  <c r="BV94" i="2"/>
  <c r="BR94" i="2" s="1"/>
  <c r="BW94" i="2"/>
  <c r="BS94" i="2" s="1"/>
  <c r="BL94" i="2"/>
  <c r="BJ94" i="2"/>
  <c r="BM94" i="2" s="1"/>
  <c r="AH93" i="2"/>
  <c r="K93" i="2"/>
  <c r="AO98" i="2"/>
  <c r="BY97" i="2"/>
  <c r="CB97" i="2" s="1"/>
  <c r="CE97" i="2"/>
  <c r="CD97" i="2"/>
  <c r="CG97" i="2"/>
  <c r="CC97" i="2"/>
  <c r="AI97" i="2" s="1"/>
  <c r="BU97" i="2"/>
  <c r="BT97" i="2" s="1"/>
  <c r="BQ97" i="2"/>
  <c r="CK97" i="2"/>
  <c r="BN97" i="2"/>
  <c r="BJ97" i="2"/>
  <c r="BM97" i="2" s="1"/>
  <c r="BP97" i="2"/>
  <c r="BW97" i="2"/>
  <c r="BS97" i="2" s="1"/>
  <c r="BZ97" i="2"/>
  <c r="CA97" i="2" s="1"/>
  <c r="BL97" i="2"/>
  <c r="BV97" i="2"/>
  <c r="BR97" i="2" s="1"/>
  <c r="BZ92" i="2"/>
  <c r="CA92" i="2" s="1"/>
  <c r="CD92" i="2"/>
  <c r="BY92" i="2"/>
  <c r="CB92" i="2" s="1"/>
  <c r="CG92" i="2"/>
  <c r="CE92" i="2"/>
  <c r="CK92" i="2"/>
  <c r="CC92" i="2"/>
  <c r="AI92" i="2" s="1"/>
  <c r="BQ92" i="2"/>
  <c r="BW92" i="2"/>
  <c r="BS92" i="2" s="1"/>
  <c r="BU92" i="2"/>
  <c r="BT92" i="2" s="1"/>
  <c r="BN92" i="2"/>
  <c r="BJ92" i="2"/>
  <c r="BM92" i="2" s="1"/>
  <c r="BL92" i="2"/>
  <c r="BV92" i="2"/>
  <c r="BR92" i="2" s="1"/>
  <c r="BP92" i="2"/>
  <c r="AK98" i="2"/>
  <c r="AM98" i="2"/>
  <c r="BO98" i="2"/>
  <c r="BH98" i="2" s="1"/>
  <c r="J98" i="2"/>
  <c r="Y49" i="3" s="1"/>
  <c r="AH95" i="2"/>
  <c r="K95" i="2"/>
  <c r="M92" i="2" l="1"/>
  <c r="AB43" i="3" s="1"/>
  <c r="I94" i="2"/>
  <c r="I92" i="2"/>
  <c r="L99" i="2"/>
  <c r="AA50" i="3" s="1"/>
  <c r="L94" i="2"/>
  <c r="AA45" i="3" s="1"/>
  <c r="L96" i="2"/>
  <c r="AA47" i="3" s="1"/>
  <c r="P94" i="2"/>
  <c r="AE45" i="3" s="1"/>
  <c r="L97" i="2"/>
  <c r="AA48" i="3" s="1"/>
  <c r="I99" i="2"/>
  <c r="X50" i="3" s="1"/>
  <c r="P97" i="2"/>
  <c r="AE48" i="3" s="1"/>
  <c r="M97" i="2"/>
  <c r="AB48" i="3" s="1"/>
  <c r="M94" i="2"/>
  <c r="AB45" i="3" s="1"/>
  <c r="P96" i="2"/>
  <c r="AE47" i="3" s="1"/>
  <c r="M96" i="2"/>
  <c r="AB47" i="3" s="1"/>
  <c r="P92" i="2"/>
  <c r="AE43" i="3" s="1"/>
  <c r="L92" i="2"/>
  <c r="AA43" i="3" s="1"/>
  <c r="I97" i="2"/>
  <c r="X48" i="3" s="1"/>
  <c r="P99" i="2"/>
  <c r="AE50" i="3" s="1"/>
  <c r="M99" i="2"/>
  <c r="AB50" i="3" s="1"/>
  <c r="I96" i="2"/>
  <c r="X47" i="3" s="1"/>
  <c r="BI98" i="2"/>
  <c r="N98" i="2" s="1"/>
  <c r="AC49" i="3" s="1"/>
  <c r="AX92" i="2"/>
  <c r="AY92" i="2"/>
  <c r="AW92" i="2"/>
  <c r="AV92" i="2"/>
  <c r="BB94" i="2"/>
  <c r="BC94" i="2"/>
  <c r="BD94" i="2"/>
  <c r="AR94" i="2"/>
  <c r="AT94" i="2"/>
  <c r="BA94" i="2"/>
  <c r="AY99" i="2"/>
  <c r="AX99" i="2"/>
  <c r="AW99" i="2"/>
  <c r="AV99" i="2"/>
  <c r="BD96" i="2"/>
  <c r="BB96" i="2"/>
  <c r="BA96" i="2"/>
  <c r="BC96" i="2"/>
  <c r="AT96" i="2"/>
  <c r="AR96" i="2"/>
  <c r="AW97" i="2"/>
  <c r="AY97" i="2"/>
  <c r="AV97" i="2"/>
  <c r="AX97" i="2"/>
  <c r="AS99" i="2"/>
  <c r="AU99" i="2"/>
  <c r="BD92" i="2"/>
  <c r="BB92" i="2"/>
  <c r="BA92" i="2"/>
  <c r="AR92" i="2"/>
  <c r="BC92" i="2"/>
  <c r="AT92" i="2"/>
  <c r="BC97" i="2"/>
  <c r="BB97" i="2"/>
  <c r="BD97" i="2"/>
  <c r="AT97" i="2"/>
  <c r="BA97" i="2"/>
  <c r="AR97" i="2"/>
  <c r="AU97" i="2"/>
  <c r="AS97" i="2"/>
  <c r="AU94" i="2"/>
  <c r="AS94" i="2"/>
  <c r="BC99" i="2"/>
  <c r="BB99" i="2"/>
  <c r="AR99" i="2"/>
  <c r="AT99" i="2"/>
  <c r="BA99" i="2"/>
  <c r="BD99" i="2"/>
  <c r="AU92" i="2"/>
  <c r="AS92" i="2"/>
  <c r="AX94" i="2"/>
  <c r="AW94" i="2"/>
  <c r="AY94" i="2"/>
  <c r="AV94" i="2"/>
  <c r="AW96" i="2"/>
  <c r="AX96" i="2"/>
  <c r="AV96" i="2"/>
  <c r="AY96" i="2"/>
  <c r="AU96" i="2"/>
  <c r="AS96" i="2"/>
  <c r="X45" i="3"/>
  <c r="X43" i="3"/>
  <c r="AO99" i="2"/>
  <c r="AN99" i="2"/>
  <c r="AL99" i="2"/>
  <c r="AO96" i="2"/>
  <c r="AL96" i="2"/>
  <c r="AN96" i="2"/>
  <c r="CF92" i="2"/>
  <c r="AP92" i="2" s="1"/>
  <c r="O94" i="2"/>
  <c r="AD45" i="3" s="1"/>
  <c r="AN94" i="2"/>
  <c r="AL94" i="2"/>
  <c r="AM99" i="2"/>
  <c r="BO99" i="2"/>
  <c r="BH99" i="2" s="1"/>
  <c r="AK99" i="2"/>
  <c r="J99" i="2"/>
  <c r="Y50" i="3" s="1"/>
  <c r="AH98" i="2"/>
  <c r="K98" i="2"/>
  <c r="AO92" i="2"/>
  <c r="AK97" i="2"/>
  <c r="BO97" i="2"/>
  <c r="BH97" i="2" s="1"/>
  <c r="AM97" i="2"/>
  <c r="J97" i="2"/>
  <c r="Y48" i="3" s="1"/>
  <c r="AN97" i="2"/>
  <c r="AL97" i="2"/>
  <c r="AO94" i="2"/>
  <c r="CF99" i="2"/>
  <c r="AP99" i="2" s="1"/>
  <c r="AM96" i="2"/>
  <c r="BO96" i="2"/>
  <c r="BH96" i="2" s="1"/>
  <c r="AK96" i="2"/>
  <c r="J96" i="2"/>
  <c r="Y47" i="3" s="1"/>
  <c r="CF96" i="2"/>
  <c r="AP96" i="2" s="1"/>
  <c r="AO97" i="2"/>
  <c r="AK94" i="2"/>
  <c r="AM94" i="2"/>
  <c r="BO94" i="2"/>
  <c r="BH94" i="2" s="1"/>
  <c r="J94" i="2"/>
  <c r="Y45" i="3" s="1"/>
  <c r="AK92" i="2"/>
  <c r="BO92" i="2"/>
  <c r="BH92" i="2" s="1"/>
  <c r="AM92" i="2"/>
  <c r="J92" i="2"/>
  <c r="Y43" i="3" s="1"/>
  <c r="AN92" i="2"/>
  <c r="AL92" i="2"/>
  <c r="Z44" i="3"/>
  <c r="Z46" i="3"/>
  <c r="O92" i="2"/>
  <c r="AD43" i="3" s="1"/>
  <c r="O97" i="2"/>
  <c r="AD48" i="3" s="1"/>
  <c r="CF97" i="2"/>
  <c r="AP97" i="2" s="1"/>
  <c r="CF94" i="2"/>
  <c r="AP94" i="2" s="1"/>
  <c r="O99" i="2"/>
  <c r="AD50" i="3" s="1"/>
  <c r="O96" i="2"/>
  <c r="AD47" i="3" s="1"/>
  <c r="Z23" i="2" l="1"/>
  <c r="Z24" i="2"/>
  <c r="AC23" i="2"/>
  <c r="AC24" i="2"/>
  <c r="AD23" i="2"/>
  <c r="AD24" i="2"/>
  <c r="AB24" i="2"/>
  <c r="AB23" i="2"/>
  <c r="BI94" i="2"/>
  <c r="N94" i="2" s="1"/>
  <c r="AC45" i="3" s="1"/>
  <c r="BI92" i="2"/>
  <c r="N92" i="2" s="1"/>
  <c r="AC43" i="3" s="1"/>
  <c r="BI97" i="2"/>
  <c r="N97" i="2" s="1"/>
  <c r="AC48" i="3" s="1"/>
  <c r="BI96" i="2"/>
  <c r="N96" i="2" s="1"/>
  <c r="AC47" i="3" s="1"/>
  <c r="BI99" i="2"/>
  <c r="N99" i="2" s="1"/>
  <c r="AC50" i="3" s="1"/>
  <c r="CG103" i="2"/>
  <c r="BL103" i="2"/>
  <c r="BU103" i="2"/>
  <c r="BT103" i="2" s="1"/>
  <c r="BZ103" i="2"/>
  <c r="CA103" i="2" s="1"/>
  <c r="CK103" i="2"/>
  <c r="BN103" i="2"/>
  <c r="BY103" i="2"/>
  <c r="CB103" i="2" s="1"/>
  <c r="CE103" i="2"/>
  <c r="BP103" i="2"/>
  <c r="CD103" i="2"/>
  <c r="CC103" i="2"/>
  <c r="AI103" i="2" s="1"/>
  <c r="BQ103" i="2"/>
  <c r="BV103" i="2"/>
  <c r="BR103" i="2" s="1"/>
  <c r="BW103" i="2"/>
  <c r="BS103" i="2" s="1"/>
  <c r="BJ103" i="2"/>
  <c r="BM103" i="2" s="1"/>
  <c r="BZ101" i="2"/>
  <c r="CA101" i="2" s="1"/>
  <c r="BV101" i="2"/>
  <c r="BR101" i="2" s="1"/>
  <c r="CD101" i="2"/>
  <c r="CC101" i="2"/>
  <c r="AI101" i="2" s="1"/>
  <c r="BP101" i="2"/>
  <c r="CE101" i="2"/>
  <c r="BL101" i="2"/>
  <c r="BU101" i="2"/>
  <c r="BT101" i="2" s="1"/>
  <c r="CK101" i="2"/>
  <c r="BQ101" i="2"/>
  <c r="BW101" i="2"/>
  <c r="BS101" i="2" s="1"/>
  <c r="BY101" i="2"/>
  <c r="CB101" i="2" s="1"/>
  <c r="BJ101" i="2"/>
  <c r="BM101" i="2" s="1"/>
  <c r="BN101" i="2"/>
  <c r="CG101" i="2"/>
  <c r="AH94" i="2"/>
  <c r="K94" i="2"/>
  <c r="AH92" i="2"/>
  <c r="K92" i="2"/>
  <c r="AH96" i="2"/>
  <c r="K96" i="2"/>
  <c r="AH97" i="2"/>
  <c r="K97" i="2"/>
  <c r="Z49" i="3"/>
  <c r="AH99" i="2"/>
  <c r="K99" i="2"/>
  <c r="K52" i="3" l="1"/>
  <c r="AB71" i="2"/>
  <c r="AB47" i="2"/>
  <c r="J52" i="3"/>
  <c r="AB95" i="2"/>
  <c r="AC96" i="2"/>
  <c r="AC72" i="2"/>
  <c r="L53" i="3"/>
  <c r="AC48" i="2"/>
  <c r="K53" i="3"/>
  <c r="AB48" i="2"/>
  <c r="AB96" i="2"/>
  <c r="AB72" i="2"/>
  <c r="J53" i="3"/>
  <c r="AC47" i="2"/>
  <c r="AC71" i="2"/>
  <c r="AC95" i="2"/>
  <c r="L52" i="3"/>
  <c r="S23" i="2"/>
  <c r="S24" i="2"/>
  <c r="AD72" i="2"/>
  <c r="AD96" i="2"/>
  <c r="AD48" i="2"/>
  <c r="M53" i="3"/>
  <c r="Z72" i="2"/>
  <c r="Z48" i="2"/>
  <c r="H53" i="3"/>
  <c r="Z96" i="2"/>
  <c r="AD47" i="2"/>
  <c r="AD71" i="2"/>
  <c r="M52" i="3"/>
  <c r="AD95" i="2"/>
  <c r="Z47" i="2"/>
  <c r="H52" i="3"/>
  <c r="Z71" i="2"/>
  <c r="Z95" i="2"/>
  <c r="I103" i="2"/>
  <c r="M101" i="2"/>
  <c r="AB52" i="3" s="1"/>
  <c r="I101" i="2"/>
  <c r="X52" i="3" s="1"/>
  <c r="M103" i="2"/>
  <c r="AB54" i="3" s="1"/>
  <c r="P101" i="2"/>
  <c r="AE52" i="3" s="1"/>
  <c r="P103" i="2"/>
  <c r="AE54" i="3" s="1"/>
  <c r="L101" i="2"/>
  <c r="L103" i="2"/>
  <c r="AA54" i="3" s="1"/>
  <c r="AU101" i="2"/>
  <c r="AS101" i="2"/>
  <c r="BB101" i="2"/>
  <c r="AT101" i="2"/>
  <c r="BC101" i="2"/>
  <c r="BD101" i="2"/>
  <c r="BA101" i="2"/>
  <c r="AR101" i="2"/>
  <c r="BC103" i="2"/>
  <c r="BB103" i="2"/>
  <c r="AR103" i="2"/>
  <c r="BD103" i="2"/>
  <c r="BA103" i="2"/>
  <c r="AT103" i="2"/>
  <c r="AY103" i="2"/>
  <c r="AW103" i="2"/>
  <c r="AX103" i="2"/>
  <c r="AV103" i="2"/>
  <c r="AW101" i="2"/>
  <c r="AX101" i="2"/>
  <c r="AV101" i="2"/>
  <c r="AY101" i="2"/>
  <c r="AU103" i="2"/>
  <c r="AS103" i="2"/>
  <c r="X54" i="3"/>
  <c r="AN103" i="2"/>
  <c r="AL103" i="2"/>
  <c r="Z47" i="3"/>
  <c r="O101" i="2"/>
  <c r="AD52" i="3" s="1"/>
  <c r="O103" i="2"/>
  <c r="AD54" i="3" s="1"/>
  <c r="Z50" i="3"/>
  <c r="Z48" i="3"/>
  <c r="Z43" i="3"/>
  <c r="Z45" i="3"/>
  <c r="AA52" i="3"/>
  <c r="AN101" i="2"/>
  <c r="AL101" i="2"/>
  <c r="CF101" i="2"/>
  <c r="AP101" i="2" s="1"/>
  <c r="AK103" i="2"/>
  <c r="BO103" i="2"/>
  <c r="BH103" i="2" s="1"/>
  <c r="AM103" i="2"/>
  <c r="J103" i="2"/>
  <c r="Y54" i="3" s="1"/>
  <c r="BY106" i="2"/>
  <c r="CB106" i="2" s="1"/>
  <c r="CG106" i="2"/>
  <c r="BV106" i="2"/>
  <c r="BR106" i="2" s="1"/>
  <c r="BP106" i="2"/>
  <c r="BQ106" i="2"/>
  <c r="CE106" i="2"/>
  <c r="CK106" i="2"/>
  <c r="BN106" i="2"/>
  <c r="BW106" i="2"/>
  <c r="BS106" i="2" s="1"/>
  <c r="BU106" i="2"/>
  <c r="BT106" i="2" s="1"/>
  <c r="P106" i="2" s="1"/>
  <c r="BZ106" i="2"/>
  <c r="CA106" i="2" s="1"/>
  <c r="CD106" i="2"/>
  <c r="L106" i="2" s="1"/>
  <c r="BJ106" i="2"/>
  <c r="BM106" i="2" s="1"/>
  <c r="BL106" i="2"/>
  <c r="CC106" i="2"/>
  <c r="AI106" i="2" s="1"/>
  <c r="AK101" i="2"/>
  <c r="AM101" i="2"/>
  <c r="BO101" i="2"/>
  <c r="BH101" i="2" s="1"/>
  <c r="J101" i="2"/>
  <c r="Y52" i="3" s="1"/>
  <c r="AO101" i="2"/>
  <c r="AO103" i="2"/>
  <c r="CF103" i="2"/>
  <c r="AP103" i="2" s="1"/>
  <c r="AE36" i="8" l="1"/>
  <c r="AD36" i="7"/>
  <c r="AC36" i="7"/>
  <c r="AD36" i="8"/>
  <c r="AA35" i="7"/>
  <c r="AB35" i="8"/>
  <c r="AD35" i="7"/>
  <c r="AE35" i="8"/>
  <c r="X36" i="7"/>
  <c r="Y36" i="8"/>
  <c r="Y35" i="8"/>
  <c r="X35" i="7"/>
  <c r="AD35" i="8"/>
  <c r="AC35" i="7"/>
  <c r="AB36" i="8"/>
  <c r="AA36" i="7"/>
  <c r="AC36" i="8"/>
  <c r="AB36" i="7"/>
  <c r="AC35" i="8"/>
  <c r="AB35" i="7"/>
  <c r="I106" i="2"/>
  <c r="M106" i="2"/>
  <c r="BI103" i="2"/>
  <c r="N103" i="2" s="1"/>
  <c r="AC54" i="3" s="1"/>
  <c r="BI101" i="2"/>
  <c r="N101" i="2" s="1"/>
  <c r="AC52" i="3" s="1"/>
  <c r="BB106" i="2"/>
  <c r="BC106" i="2"/>
  <c r="AT106" i="2"/>
  <c r="BD106" i="2"/>
  <c r="AR106" i="2"/>
  <c r="BA106" i="2"/>
  <c r="AX106" i="2"/>
  <c r="AY106" i="2"/>
  <c r="AV106" i="2"/>
  <c r="AW106" i="2"/>
  <c r="AU106" i="2"/>
  <c r="AS106" i="2"/>
  <c r="AM106" i="2"/>
  <c r="BO106" i="2"/>
  <c r="BH106" i="2" s="1"/>
  <c r="AK106" i="2"/>
  <c r="J106" i="2"/>
  <c r="AO106" i="2"/>
  <c r="CD100" i="2"/>
  <c r="CE100" i="2"/>
  <c r="CC100" i="2"/>
  <c r="AI100" i="2" s="1"/>
  <c r="BQ100" i="2"/>
  <c r="BV100" i="2"/>
  <c r="BR100" i="2" s="1"/>
  <c r="BJ100" i="2"/>
  <c r="BM100" i="2" s="1"/>
  <c r="BY100" i="2"/>
  <c r="CB100" i="2" s="1"/>
  <c r="CG100" i="2"/>
  <c r="BW100" i="2"/>
  <c r="BS100" i="2" s="1"/>
  <c r="BU100" i="2"/>
  <c r="BT100" i="2" s="1"/>
  <c r="BN100" i="2"/>
  <c r="BZ100" i="2"/>
  <c r="CA100" i="2" s="1"/>
  <c r="CK100" i="2"/>
  <c r="BL100" i="2"/>
  <c r="BP100" i="2"/>
  <c r="CD107" i="2"/>
  <c r="CE107" i="2"/>
  <c r="CK107" i="2"/>
  <c r="CG107" i="2"/>
  <c r="BZ107" i="2"/>
  <c r="CA107" i="2" s="1"/>
  <c r="BW107" i="2"/>
  <c r="BS107" i="2" s="1"/>
  <c r="BJ107" i="2"/>
  <c r="BM107" i="2" s="1"/>
  <c r="BV107" i="2"/>
  <c r="BR107" i="2" s="1"/>
  <c r="CC107" i="2"/>
  <c r="AI107" i="2" s="1"/>
  <c r="BP107" i="2"/>
  <c r="BY107" i="2"/>
  <c r="CB107" i="2" s="1"/>
  <c r="BL107" i="2"/>
  <c r="BU107" i="2"/>
  <c r="BT107" i="2" s="1"/>
  <c r="P107" i="2" s="1"/>
  <c r="BQ107" i="2"/>
  <c r="BN107" i="2"/>
  <c r="CG104" i="2"/>
  <c r="BP104" i="2"/>
  <c r="BQ104" i="2"/>
  <c r="BZ104" i="2"/>
  <c r="CA104" i="2" s="1"/>
  <c r="CE104" i="2"/>
  <c r="BJ104" i="2"/>
  <c r="BM104" i="2" s="1"/>
  <c r="BY104" i="2"/>
  <c r="CB104" i="2" s="1"/>
  <c r="CK104" i="2"/>
  <c r="BW104" i="2"/>
  <c r="BS104" i="2" s="1"/>
  <c r="CD104" i="2"/>
  <c r="L104" i="2" s="1"/>
  <c r="BN104" i="2"/>
  <c r="BL104" i="2"/>
  <c r="CC104" i="2"/>
  <c r="AI104" i="2" s="1"/>
  <c r="BV104" i="2"/>
  <c r="BR104" i="2" s="1"/>
  <c r="BU104" i="2"/>
  <c r="BT104" i="2" s="1"/>
  <c r="P104" i="2" s="1"/>
  <c r="AH101" i="2"/>
  <c r="K101" i="2"/>
  <c r="Z52" i="3" s="1"/>
  <c r="CF106" i="2"/>
  <c r="AP106" i="2" s="1"/>
  <c r="AH103" i="2"/>
  <c r="K103" i="2"/>
  <c r="Z54" i="3" s="1"/>
  <c r="O106" i="2"/>
  <c r="AL106" i="2"/>
  <c r="AN106" i="2"/>
  <c r="BZ102" i="2"/>
  <c r="CA102" i="2" s="1"/>
  <c r="BL102" i="2"/>
  <c r="BV102" i="2"/>
  <c r="BR102" i="2" s="1"/>
  <c r="CD102" i="2"/>
  <c r="CE102" i="2"/>
  <c r="CC102" i="2"/>
  <c r="AI102" i="2" s="1"/>
  <c r="BU102" i="2"/>
  <c r="BT102" i="2" s="1"/>
  <c r="BQ102" i="2"/>
  <c r="BP102" i="2"/>
  <c r="BW102" i="2"/>
  <c r="BS102" i="2" s="1"/>
  <c r="CG102" i="2"/>
  <c r="BY102" i="2"/>
  <c r="CB102" i="2" s="1"/>
  <c r="BJ102" i="2"/>
  <c r="BM102" i="2" s="1"/>
  <c r="CK102" i="2"/>
  <c r="BN102" i="2"/>
  <c r="CE105" i="2"/>
  <c r="BU105" i="2"/>
  <c r="BT105" i="2" s="1"/>
  <c r="P105" i="2" s="1"/>
  <c r="CG105" i="2"/>
  <c r="CD105" i="2"/>
  <c r="BY105" i="2"/>
  <c r="CB105" i="2" s="1"/>
  <c r="BV105" i="2"/>
  <c r="BR105" i="2" s="1"/>
  <c r="BL105" i="2"/>
  <c r="BW105" i="2"/>
  <c r="BS105" i="2" s="1"/>
  <c r="CC105" i="2"/>
  <c r="AI105" i="2" s="1"/>
  <c r="CK105" i="2"/>
  <c r="BZ105" i="2"/>
  <c r="CA105" i="2" s="1"/>
  <c r="BP105" i="2"/>
  <c r="BN105" i="2"/>
  <c r="BQ105" i="2"/>
  <c r="BJ105" i="2"/>
  <c r="BM105" i="2" s="1"/>
  <c r="M105" i="2" l="1"/>
  <c r="L102" i="2"/>
  <c r="L100" i="2"/>
  <c r="I107" i="2"/>
  <c r="I100" i="2"/>
  <c r="X51" i="3" s="1"/>
  <c r="M107" i="2"/>
  <c r="L105" i="2"/>
  <c r="P102" i="2"/>
  <c r="AE53" i="3" s="1"/>
  <c r="L107" i="2"/>
  <c r="I105" i="2"/>
  <c r="M104" i="2"/>
  <c r="M102" i="2"/>
  <c r="AB53" i="3" s="1"/>
  <c r="I102" i="2"/>
  <c r="X53" i="3" s="1"/>
  <c r="I104" i="2"/>
  <c r="P100" i="2"/>
  <c r="AE51" i="3" s="1"/>
  <c r="M100" i="2"/>
  <c r="AB51" i="3" s="1"/>
  <c r="BI106" i="2"/>
  <c r="N106" i="2" s="1"/>
  <c r="BD104" i="2"/>
  <c r="BC104" i="2"/>
  <c r="BA104" i="2"/>
  <c r="AT104" i="2"/>
  <c r="AR104" i="2"/>
  <c r="BB104" i="2"/>
  <c r="AU104" i="2"/>
  <c r="AS104" i="2"/>
  <c r="AS107" i="2"/>
  <c r="AU107" i="2"/>
  <c r="AW100" i="2"/>
  <c r="AX100" i="2"/>
  <c r="AV100" i="2"/>
  <c r="AY100" i="2"/>
  <c r="AW105" i="2"/>
  <c r="AV105" i="2"/>
  <c r="AX105" i="2"/>
  <c r="AY105" i="2"/>
  <c r="AY107" i="2"/>
  <c r="AW107" i="2"/>
  <c r="AV107" i="2"/>
  <c r="AX107" i="2"/>
  <c r="BC105" i="2"/>
  <c r="BD105" i="2"/>
  <c r="BA105" i="2"/>
  <c r="BB105" i="2"/>
  <c r="AT105" i="2"/>
  <c r="AR105" i="2"/>
  <c r="AX102" i="2"/>
  <c r="AV102" i="2"/>
  <c r="AW102" i="2"/>
  <c r="AY102" i="2"/>
  <c r="AU102" i="2"/>
  <c r="AS102" i="2"/>
  <c r="AY104" i="2"/>
  <c r="AV104" i="2"/>
  <c r="AW104" i="2"/>
  <c r="AX104" i="2"/>
  <c r="BC107" i="2"/>
  <c r="BD107" i="2"/>
  <c r="AR107" i="2"/>
  <c r="AT107" i="2"/>
  <c r="BA107" i="2"/>
  <c r="BB107" i="2"/>
  <c r="BD100" i="2"/>
  <c r="BC100" i="2"/>
  <c r="BA100" i="2"/>
  <c r="AR100" i="2"/>
  <c r="AT100" i="2"/>
  <c r="BB100" i="2"/>
  <c r="AU105" i="2"/>
  <c r="AS105" i="2"/>
  <c r="BB102" i="2"/>
  <c r="BD102" i="2"/>
  <c r="BC102" i="2"/>
  <c r="AT102" i="2"/>
  <c r="AR102" i="2"/>
  <c r="BA102" i="2"/>
  <c r="AU100" i="2"/>
  <c r="AS100" i="2"/>
  <c r="AA53" i="3"/>
  <c r="AA51" i="3"/>
  <c r="CF105" i="2"/>
  <c r="AP105" i="2" s="1"/>
  <c r="AO105" i="2"/>
  <c r="CF104" i="2"/>
  <c r="AP104" i="2" s="1"/>
  <c r="AK100" i="2"/>
  <c r="AM100" i="2"/>
  <c r="BO100" i="2"/>
  <c r="BH100" i="2" s="1"/>
  <c r="J100" i="2"/>
  <c r="Y51" i="3" s="1"/>
  <c r="AH106" i="2"/>
  <c r="K106" i="2"/>
  <c r="AK105" i="2"/>
  <c r="BO105" i="2"/>
  <c r="BH105" i="2" s="1"/>
  <c r="AM105" i="2"/>
  <c r="J105" i="2"/>
  <c r="AL105" i="2"/>
  <c r="AN105" i="2"/>
  <c r="O105" i="2"/>
  <c r="AM102" i="2"/>
  <c r="AK102" i="2"/>
  <c r="BO102" i="2"/>
  <c r="BH102" i="2" s="1"/>
  <c r="J102" i="2"/>
  <c r="Y53" i="3" s="1"/>
  <c r="CF102" i="2"/>
  <c r="AP102" i="2" s="1"/>
  <c r="AO102" i="2"/>
  <c r="AK104" i="2"/>
  <c r="BO104" i="2"/>
  <c r="BH104" i="2" s="1"/>
  <c r="AM104" i="2"/>
  <c r="J104" i="2"/>
  <c r="AL104" i="2"/>
  <c r="AN104" i="2"/>
  <c r="O107" i="2"/>
  <c r="O100" i="2"/>
  <c r="AD51" i="3" s="1"/>
  <c r="AO100" i="2"/>
  <c r="O102" i="2"/>
  <c r="AD53" i="3" s="1"/>
  <c r="AO104" i="2"/>
  <c r="CF100" i="2"/>
  <c r="AP100" i="2" s="1"/>
  <c r="O104" i="2"/>
  <c r="AO107" i="2"/>
  <c r="CF107" i="2"/>
  <c r="AP107" i="2" s="1"/>
  <c r="AN100" i="2"/>
  <c r="AL100" i="2"/>
  <c r="AN102" i="2"/>
  <c r="AL102" i="2"/>
  <c r="AK107" i="2"/>
  <c r="AM107" i="2"/>
  <c r="BO107" i="2"/>
  <c r="J107" i="2"/>
  <c r="AL107" i="2"/>
  <c r="AN107" i="2"/>
  <c r="BI107" i="2" l="1"/>
  <c r="BO110" i="2"/>
  <c r="BH107" i="2"/>
  <c r="BI104" i="2"/>
  <c r="Z19" i="2"/>
  <c r="Z12" i="2"/>
  <c r="Z15" i="2"/>
  <c r="Z11" i="2"/>
  <c r="Z17" i="2"/>
  <c r="Z18" i="2"/>
  <c r="Z14" i="2"/>
  <c r="Z10" i="2"/>
  <c r="Z21" i="2"/>
  <c r="Z20" i="2"/>
  <c r="Z9" i="2"/>
  <c r="Z13" i="2"/>
  <c r="Z22" i="2"/>
  <c r="Z16" i="2"/>
  <c r="BI100" i="2"/>
  <c r="BI105" i="2"/>
  <c r="BI102" i="2"/>
  <c r="N102" i="2" s="1"/>
  <c r="AC53" i="3" s="1"/>
  <c r="V26" i="2"/>
  <c r="L33" i="3" s="1"/>
  <c r="V27" i="2"/>
  <c r="L34" i="3" s="1"/>
  <c r="V25" i="2"/>
  <c r="L32" i="3" s="1"/>
  <c r="V28" i="2"/>
  <c r="L35" i="3" s="1"/>
  <c r="AC26" i="2"/>
  <c r="L55" i="3" s="1"/>
  <c r="AC28" i="2"/>
  <c r="AC27" i="2"/>
  <c r="L56" i="3" s="1"/>
  <c r="AC25" i="2"/>
  <c r="L54" i="3" s="1"/>
  <c r="AC22" i="2"/>
  <c r="L51" i="3" s="1"/>
  <c r="AC21" i="2"/>
  <c r="L50" i="3" s="1"/>
  <c r="AD21" i="2"/>
  <c r="AD22" i="2"/>
  <c r="AB22" i="2"/>
  <c r="AB21" i="2"/>
  <c r="N105" i="2"/>
  <c r="N107" i="2"/>
  <c r="T14" i="2"/>
  <c r="T25" i="2"/>
  <c r="T24" i="2"/>
  <c r="T11" i="2"/>
  <c r="T26" i="2"/>
  <c r="T20" i="2"/>
  <c r="T18" i="2"/>
  <c r="T22" i="2"/>
  <c r="T28" i="2"/>
  <c r="T19" i="2"/>
  <c r="T17" i="2"/>
  <c r="T27" i="2"/>
  <c r="T15" i="2"/>
  <c r="T10" i="2"/>
  <c r="T9" i="2"/>
  <c r="T16" i="2"/>
  <c r="T23" i="2"/>
  <c r="T12" i="2"/>
  <c r="T21" i="2"/>
  <c r="T13" i="2"/>
  <c r="AH107" i="2"/>
  <c r="K107" i="2"/>
  <c r="AB13" i="2"/>
  <c r="AB10" i="2"/>
  <c r="AB18" i="2"/>
  <c r="AB27" i="2"/>
  <c r="AB25" i="2"/>
  <c r="AB11" i="2"/>
  <c r="AB16" i="2"/>
  <c r="AB19" i="2"/>
  <c r="AB14" i="2"/>
  <c r="AB28" i="2"/>
  <c r="AB12" i="2"/>
  <c r="AB15" i="2"/>
  <c r="AB26" i="2"/>
  <c r="AB9" i="2"/>
  <c r="AB17" i="2"/>
  <c r="AB20" i="2"/>
  <c r="X9" i="2"/>
  <c r="U24" i="2"/>
  <c r="U22" i="2"/>
  <c r="U19" i="2"/>
  <c r="U21" i="2"/>
  <c r="U14" i="2"/>
  <c r="U12" i="2"/>
  <c r="U11" i="2"/>
  <c r="U23" i="2"/>
  <c r="U18" i="2"/>
  <c r="U15" i="2"/>
  <c r="U26" i="2"/>
  <c r="U17" i="2"/>
  <c r="U20" i="2"/>
  <c r="U27" i="2"/>
  <c r="U16" i="2"/>
  <c r="U9" i="2"/>
  <c r="U25" i="2"/>
  <c r="U10" i="2"/>
  <c r="U13" i="2"/>
  <c r="U28" i="2"/>
  <c r="AH100" i="2"/>
  <c r="K100" i="2"/>
  <c r="Z51" i="3" s="1"/>
  <c r="V20" i="2"/>
  <c r="L27" i="3" s="1"/>
  <c r="V19" i="2"/>
  <c r="L26" i="3" s="1"/>
  <c r="V23" i="2"/>
  <c r="L30" i="3" s="1"/>
  <c r="V14" i="2"/>
  <c r="L21" i="3" s="1"/>
  <c r="V10" i="2"/>
  <c r="L17" i="3" s="1"/>
  <c r="V24" i="2"/>
  <c r="L31" i="3" s="1"/>
  <c r="V15" i="2"/>
  <c r="L22" i="3" s="1"/>
  <c r="V22" i="2"/>
  <c r="L29" i="3" s="1"/>
  <c r="V13" i="2"/>
  <c r="L20" i="3" s="1"/>
  <c r="V9" i="2"/>
  <c r="V17" i="2"/>
  <c r="L24" i="3" s="1"/>
  <c r="V21" i="2"/>
  <c r="L28" i="3" s="1"/>
  <c r="V12" i="2"/>
  <c r="L19" i="3" s="1"/>
  <c r="V11" i="2"/>
  <c r="L18" i="3" s="1"/>
  <c r="V18" i="2"/>
  <c r="L25" i="3" s="1"/>
  <c r="V16" i="2"/>
  <c r="L23" i="3" s="1"/>
  <c r="AC19" i="2"/>
  <c r="L48" i="3" s="1"/>
  <c r="AC17" i="2"/>
  <c r="L46" i="3" s="1"/>
  <c r="AC9" i="2"/>
  <c r="AC15" i="2"/>
  <c r="L44" i="3" s="1"/>
  <c r="AC13" i="2"/>
  <c r="L42" i="3" s="1"/>
  <c r="AC16" i="2"/>
  <c r="L45" i="3" s="1"/>
  <c r="AC12" i="2"/>
  <c r="L41" i="3" s="1"/>
  <c r="AC20" i="2"/>
  <c r="L49" i="3" s="1"/>
  <c r="AC14" i="2"/>
  <c r="L43" i="3" s="1"/>
  <c r="AC18" i="2"/>
  <c r="L47" i="3" s="1"/>
  <c r="AC10" i="2"/>
  <c r="L39" i="3" s="1"/>
  <c r="AC11" i="2"/>
  <c r="L40" i="3" s="1"/>
  <c r="AH104" i="2"/>
  <c r="K104" i="2"/>
  <c r="AH102" i="2"/>
  <c r="K102" i="2"/>
  <c r="Z53" i="3" s="1"/>
  <c r="AE11" i="2"/>
  <c r="N104" i="2"/>
  <c r="X11" i="2"/>
  <c r="W27" i="2"/>
  <c r="W24" i="2"/>
  <c r="W25" i="2"/>
  <c r="W15" i="2"/>
  <c r="W21" i="2"/>
  <c r="W20" i="2"/>
  <c r="W13" i="2"/>
  <c r="W11" i="2"/>
  <c r="W17" i="2"/>
  <c r="W9" i="2"/>
  <c r="W28" i="2"/>
  <c r="W12" i="2"/>
  <c r="W26" i="2"/>
  <c r="W16" i="2"/>
  <c r="W22" i="2"/>
  <c r="W19" i="2"/>
  <c r="W23" i="2"/>
  <c r="W10" i="2"/>
  <c r="W14" i="2"/>
  <c r="W18" i="2"/>
  <c r="AE9" i="2"/>
  <c r="N100" i="2"/>
  <c r="AC51" i="3" s="1"/>
  <c r="AD16" i="2"/>
  <c r="AD28" i="2"/>
  <c r="AD13" i="2"/>
  <c r="AD15" i="2"/>
  <c r="AD27" i="2"/>
  <c r="AD14" i="2"/>
  <c r="AD18" i="2"/>
  <c r="AD25" i="2"/>
  <c r="AD9" i="2"/>
  <c r="AD20" i="2"/>
  <c r="AD12" i="2"/>
  <c r="AD19" i="2"/>
  <c r="AD11" i="2"/>
  <c r="AD10" i="2"/>
  <c r="AD26" i="2"/>
  <c r="AD17" i="2"/>
  <c r="AH105" i="2"/>
  <c r="K105" i="2"/>
  <c r="S18" i="2" l="1"/>
  <c r="S9" i="2"/>
  <c r="S13" i="2"/>
  <c r="S20" i="2"/>
  <c r="S15" i="2"/>
  <c r="S14" i="2"/>
  <c r="S12" i="2"/>
  <c r="S21" i="2"/>
  <c r="S11" i="2"/>
  <c r="S19" i="2"/>
  <c r="S10" i="2"/>
  <c r="S22" i="2"/>
  <c r="S17" i="2"/>
  <c r="S16" i="2"/>
  <c r="K34" i="3"/>
  <c r="J34" i="3"/>
  <c r="K32" i="3"/>
  <c r="J32" i="3"/>
  <c r="J35" i="3"/>
  <c r="K35" i="3"/>
  <c r="K55" i="3"/>
  <c r="J55" i="3"/>
  <c r="K54" i="3"/>
  <c r="J54" i="3"/>
  <c r="K33" i="3"/>
  <c r="J33" i="3"/>
  <c r="J56" i="3"/>
  <c r="K56" i="3"/>
  <c r="L38" i="3"/>
  <c r="J38" i="3"/>
  <c r="L16" i="3"/>
  <c r="K17" i="3"/>
  <c r="J17" i="3"/>
  <c r="K22" i="3"/>
  <c r="J22" i="3"/>
  <c r="J19" i="3"/>
  <c r="K19" i="3"/>
  <c r="K29" i="3"/>
  <c r="J29" i="3"/>
  <c r="J27" i="3"/>
  <c r="K27" i="3"/>
  <c r="K25" i="3"/>
  <c r="J25" i="3"/>
  <c r="K21" i="3"/>
  <c r="J21" i="3"/>
  <c r="J31" i="3"/>
  <c r="K31" i="3"/>
  <c r="K24" i="3"/>
  <c r="J24" i="3"/>
  <c r="K30" i="3"/>
  <c r="J30" i="3"/>
  <c r="K28" i="3"/>
  <c r="J28" i="3"/>
  <c r="K20" i="3"/>
  <c r="J20" i="3"/>
  <c r="J23" i="3"/>
  <c r="K23" i="3"/>
  <c r="K18" i="3"/>
  <c r="J18" i="3"/>
  <c r="K26" i="3"/>
  <c r="J26" i="3"/>
  <c r="J16" i="3"/>
  <c r="K16" i="3"/>
  <c r="J46" i="3"/>
  <c r="K46" i="3"/>
  <c r="J41" i="3"/>
  <c r="K41" i="3"/>
  <c r="J45" i="3"/>
  <c r="K45" i="3"/>
  <c r="J47" i="3"/>
  <c r="K47" i="3"/>
  <c r="J50" i="3"/>
  <c r="K50" i="3"/>
  <c r="J40" i="3"/>
  <c r="K40" i="3"/>
  <c r="J39" i="3"/>
  <c r="K39" i="3"/>
  <c r="J51" i="3"/>
  <c r="K51" i="3"/>
  <c r="J43" i="3"/>
  <c r="K43" i="3"/>
  <c r="J42" i="3"/>
  <c r="K42" i="3"/>
  <c r="J49" i="3"/>
  <c r="K49" i="3"/>
  <c r="J44" i="3"/>
  <c r="K44" i="3"/>
  <c r="J48" i="3"/>
  <c r="K48" i="3"/>
  <c r="K38" i="3"/>
  <c r="Z94" i="2"/>
  <c r="H51" i="3"/>
  <c r="Z70" i="2"/>
  <c r="Z46" i="2"/>
  <c r="AC93" i="2"/>
  <c r="AC45" i="2"/>
  <c r="AC69" i="2"/>
  <c r="Z45" i="2"/>
  <c r="Z93" i="2"/>
  <c r="Z69" i="2"/>
  <c r="H50" i="3"/>
  <c r="AC70" i="2"/>
  <c r="AC94" i="2"/>
  <c r="AC46" i="2"/>
  <c r="AB93" i="2"/>
  <c r="AB45" i="2"/>
  <c r="AB69" i="2"/>
  <c r="AD94" i="2"/>
  <c r="M51" i="3"/>
  <c r="AD46" i="2"/>
  <c r="AD70" i="2"/>
  <c r="AB94" i="2"/>
  <c r="AB46" i="2"/>
  <c r="AB70" i="2"/>
  <c r="AD93" i="2"/>
  <c r="AD45" i="2"/>
  <c r="AD69" i="2"/>
  <c r="M50" i="3"/>
  <c r="AD83" i="2"/>
  <c r="AD35" i="2"/>
  <c r="AD59" i="2"/>
  <c r="M40" i="3"/>
  <c r="AD81" i="2"/>
  <c r="M38" i="3"/>
  <c r="AD57" i="2"/>
  <c r="AD33" i="2"/>
  <c r="AD75" i="2"/>
  <c r="AD99" i="2"/>
  <c r="AD51" i="2"/>
  <c r="M56" i="3"/>
  <c r="AD88" i="2"/>
  <c r="AD64" i="2"/>
  <c r="M45" i="3"/>
  <c r="AD40" i="2"/>
  <c r="W85" i="2"/>
  <c r="W61" i="2"/>
  <c r="M20" i="3"/>
  <c r="W37" i="2"/>
  <c r="AC82" i="2"/>
  <c r="AC58" i="2"/>
  <c r="AC34" i="2"/>
  <c r="AC75" i="2"/>
  <c r="AC99" i="2"/>
  <c r="AC51" i="2"/>
  <c r="AC61" i="2"/>
  <c r="AC85" i="2"/>
  <c r="AC37" i="2"/>
  <c r="AC50" i="2"/>
  <c r="AC98" i="2"/>
  <c r="AC74" i="2"/>
  <c r="V100" i="2"/>
  <c r="V52" i="2"/>
  <c r="V76" i="2"/>
  <c r="V94" i="2"/>
  <c r="V70" i="2"/>
  <c r="V46" i="2"/>
  <c r="V68" i="2"/>
  <c r="V44" i="2"/>
  <c r="V92" i="2"/>
  <c r="Z88" i="2"/>
  <c r="Z64" i="2"/>
  <c r="H45" i="3"/>
  <c r="Z40" i="2"/>
  <c r="Z89" i="2"/>
  <c r="Z41" i="2"/>
  <c r="H46" i="3"/>
  <c r="Z65" i="2"/>
  <c r="Z81" i="2"/>
  <c r="Z25" i="2"/>
  <c r="Z33" i="2"/>
  <c r="Z57" i="2"/>
  <c r="H38" i="3"/>
  <c r="U100" i="2"/>
  <c r="U52" i="2"/>
  <c r="U76" i="2"/>
  <c r="U81" i="2"/>
  <c r="U33" i="2"/>
  <c r="U57" i="2"/>
  <c r="U95" i="2"/>
  <c r="U71" i="2"/>
  <c r="U47" i="2"/>
  <c r="U93" i="2"/>
  <c r="U45" i="2"/>
  <c r="U69" i="2"/>
  <c r="X81" i="2"/>
  <c r="X57" i="2"/>
  <c r="X33" i="2"/>
  <c r="X12" i="2"/>
  <c r="E17" i="7" s="1"/>
  <c r="AB74" i="2"/>
  <c r="AB98" i="2"/>
  <c r="AB50" i="2"/>
  <c r="AB86" i="2"/>
  <c r="AB62" i="2"/>
  <c r="AB38" i="2"/>
  <c r="AB49" i="2"/>
  <c r="AB73" i="2"/>
  <c r="AB97" i="2"/>
  <c r="AB85" i="2"/>
  <c r="AB37" i="2"/>
  <c r="AB61" i="2"/>
  <c r="T81" i="2"/>
  <c r="T33" i="2"/>
  <c r="H5" i="2"/>
  <c r="T57" i="2"/>
  <c r="I16" i="3"/>
  <c r="T89" i="2"/>
  <c r="T41" i="2"/>
  <c r="T65" i="2"/>
  <c r="I24" i="3"/>
  <c r="T96" i="2"/>
  <c r="T48" i="2"/>
  <c r="T72" i="2"/>
  <c r="I31" i="3"/>
  <c r="AD89" i="2"/>
  <c r="AD41" i="2"/>
  <c r="AD65" i="2"/>
  <c r="M46" i="3"/>
  <c r="AD91" i="2"/>
  <c r="AD43" i="2"/>
  <c r="AD67" i="2"/>
  <c r="M48" i="3"/>
  <c r="AD49" i="2"/>
  <c r="M54" i="3"/>
  <c r="AD73" i="2"/>
  <c r="AD97" i="2"/>
  <c r="AD87" i="2"/>
  <c r="AD63" i="2"/>
  <c r="M44" i="3"/>
  <c r="AD39" i="2"/>
  <c r="W88" i="2"/>
  <c r="W64" i="2"/>
  <c r="W40" i="2"/>
  <c r="M23" i="3"/>
  <c r="W81" i="2"/>
  <c r="W33" i="2"/>
  <c r="W57" i="2"/>
  <c r="M16" i="3"/>
  <c r="W96" i="2"/>
  <c r="W72" i="2"/>
  <c r="M31" i="3"/>
  <c r="W48" i="2"/>
  <c r="AC42" i="2"/>
  <c r="AC90" i="2"/>
  <c r="AC66" i="2"/>
  <c r="AC44" i="2"/>
  <c r="AC92" i="2"/>
  <c r="AC68" i="2"/>
  <c r="AC39" i="2"/>
  <c r="AC63" i="2"/>
  <c r="AC87" i="2"/>
  <c r="AC91" i="2"/>
  <c r="AC67" i="2"/>
  <c r="AC43" i="2"/>
  <c r="V83" i="2"/>
  <c r="V59" i="2"/>
  <c r="V35" i="2"/>
  <c r="V87" i="2"/>
  <c r="V63" i="2"/>
  <c r="V39" i="2"/>
  <c r="V99" i="2"/>
  <c r="V75" i="2"/>
  <c r="V51" i="2"/>
  <c r="Z87" i="2"/>
  <c r="Z39" i="2"/>
  <c r="Z63" i="2"/>
  <c r="H44" i="3"/>
  <c r="Z90" i="2"/>
  <c r="Z66" i="2"/>
  <c r="Z42" i="2"/>
  <c r="H47" i="3"/>
  <c r="Z83" i="2"/>
  <c r="Z59" i="2"/>
  <c r="H40" i="3"/>
  <c r="Z35" i="2"/>
  <c r="U85" i="2"/>
  <c r="U61" i="2"/>
  <c r="U37" i="2"/>
  <c r="U83" i="2"/>
  <c r="U59" i="2"/>
  <c r="U35" i="2"/>
  <c r="U91" i="2"/>
  <c r="U67" i="2"/>
  <c r="U43" i="2"/>
  <c r="AB92" i="2"/>
  <c r="AB44" i="2"/>
  <c r="AB68" i="2"/>
  <c r="AB87" i="2"/>
  <c r="AB39" i="2"/>
  <c r="AB63" i="2"/>
  <c r="AB91" i="2"/>
  <c r="AB67" i="2"/>
  <c r="AB43" i="2"/>
  <c r="AB75" i="2"/>
  <c r="AB99" i="2"/>
  <c r="AB51" i="2"/>
  <c r="T82" i="2"/>
  <c r="T34" i="2"/>
  <c r="T58" i="2"/>
  <c r="I17" i="3"/>
  <c r="T91" i="2"/>
  <c r="T43" i="2"/>
  <c r="I26" i="3"/>
  <c r="T67" i="2"/>
  <c r="T73" i="2"/>
  <c r="T97" i="2"/>
  <c r="T49" i="2"/>
  <c r="I32" i="3"/>
  <c r="M55" i="3"/>
  <c r="AD50" i="2"/>
  <c r="AD98" i="2"/>
  <c r="AD74" i="2"/>
  <c r="AD84" i="2"/>
  <c r="AD36" i="2"/>
  <c r="M41" i="3"/>
  <c r="AD60" i="2"/>
  <c r="AD90" i="2"/>
  <c r="AD66" i="2"/>
  <c r="M47" i="3"/>
  <c r="AD42" i="2"/>
  <c r="AD85" i="2"/>
  <c r="AD61" i="2"/>
  <c r="M42" i="3"/>
  <c r="AD37" i="2"/>
  <c r="W95" i="2"/>
  <c r="W47" i="2"/>
  <c r="M30" i="3"/>
  <c r="W71" i="2"/>
  <c r="W50" i="2"/>
  <c r="W74" i="2"/>
  <c r="M33" i="3"/>
  <c r="W98" i="2"/>
  <c r="W93" i="2"/>
  <c r="W45" i="2"/>
  <c r="M28" i="3"/>
  <c r="W69" i="2"/>
  <c r="M34" i="3"/>
  <c r="W51" i="2"/>
  <c r="W75" i="2"/>
  <c r="W99" i="2"/>
  <c r="L57" i="3"/>
  <c r="AC52" i="2"/>
  <c r="AC76" i="2"/>
  <c r="AC100" i="2"/>
  <c r="AC62" i="2"/>
  <c r="AC38" i="2"/>
  <c r="AC86" i="2"/>
  <c r="AC60" i="2"/>
  <c r="AC84" i="2"/>
  <c r="AC36" i="2"/>
  <c r="AC81" i="2"/>
  <c r="AC57" i="2"/>
  <c r="AC33" i="2"/>
  <c r="V64" i="2"/>
  <c r="V88" i="2"/>
  <c r="V40" i="2"/>
  <c r="V81" i="2"/>
  <c r="V57" i="2"/>
  <c r="V33" i="2"/>
  <c r="AD82" i="2"/>
  <c r="AD58" i="2"/>
  <c r="M39" i="3"/>
  <c r="AD34" i="2"/>
  <c r="AD92" i="2"/>
  <c r="AD44" i="2"/>
  <c r="M49" i="3"/>
  <c r="AD68" i="2"/>
  <c r="AD86" i="2"/>
  <c r="AD38" i="2"/>
  <c r="AD62" i="2"/>
  <c r="M43" i="3"/>
  <c r="AD76" i="2"/>
  <c r="AD100" i="2"/>
  <c r="M57" i="3"/>
  <c r="AD52" i="2"/>
  <c r="W90" i="2"/>
  <c r="M25" i="3"/>
  <c r="W66" i="2"/>
  <c r="W42" i="2"/>
  <c r="W91" i="2"/>
  <c r="W43" i="2"/>
  <c r="M26" i="3"/>
  <c r="W67" i="2"/>
  <c r="W84" i="2"/>
  <c r="W60" i="2"/>
  <c r="M19" i="3"/>
  <c r="W36" i="2"/>
  <c r="W83" i="2"/>
  <c r="W35" i="2"/>
  <c r="M18" i="3"/>
  <c r="W59" i="2"/>
  <c r="W87" i="2"/>
  <c r="M22" i="3"/>
  <c r="W63" i="2"/>
  <c r="W39" i="2"/>
  <c r="X59" i="2"/>
  <c r="X83" i="2"/>
  <c r="X35" i="2"/>
  <c r="AC35" i="2"/>
  <c r="AC83" i="2"/>
  <c r="AC59" i="2"/>
  <c r="AC49" i="2"/>
  <c r="AC73" i="2"/>
  <c r="AC97" i="2"/>
  <c r="AC64" i="2"/>
  <c r="AC88" i="2"/>
  <c r="AC40" i="2"/>
  <c r="AC89" i="2"/>
  <c r="AC65" i="2"/>
  <c r="AC41" i="2"/>
  <c r="V90" i="2"/>
  <c r="V66" i="2"/>
  <c r="V42" i="2"/>
  <c r="V69" i="2"/>
  <c r="V45" i="2"/>
  <c r="V93" i="2"/>
  <c r="V85" i="2"/>
  <c r="V61" i="2"/>
  <c r="V37" i="2"/>
  <c r="V82" i="2"/>
  <c r="V34" i="2"/>
  <c r="V58" i="2"/>
  <c r="V43" i="2"/>
  <c r="V91" i="2"/>
  <c r="V67" i="2"/>
  <c r="Z86" i="2"/>
  <c r="Z62" i="2"/>
  <c r="H43" i="3"/>
  <c r="Z38" i="2"/>
  <c r="Z84" i="2"/>
  <c r="Z36" i="2"/>
  <c r="H41" i="3"/>
  <c r="Z60" i="2"/>
  <c r="Z82" i="2"/>
  <c r="Z58" i="2"/>
  <c r="Z34" i="2"/>
  <c r="H39" i="3"/>
  <c r="U49" i="2"/>
  <c r="U97" i="2"/>
  <c r="U73" i="2"/>
  <c r="U92" i="2"/>
  <c r="U68" i="2"/>
  <c r="U44" i="2"/>
  <c r="U90" i="2"/>
  <c r="U66" i="2"/>
  <c r="U42" i="2"/>
  <c r="U86" i="2"/>
  <c r="U38" i="2"/>
  <c r="U62" i="2"/>
  <c r="U96" i="2"/>
  <c r="U72" i="2"/>
  <c r="U48" i="2"/>
  <c r="AB81" i="2"/>
  <c r="AB33" i="2"/>
  <c r="AB57" i="2"/>
  <c r="AB52" i="2"/>
  <c r="J57" i="3"/>
  <c r="AB100" i="2"/>
  <c r="K57" i="3"/>
  <c r="AB76" i="2"/>
  <c r="AB83" i="2"/>
  <c r="AB59" i="2"/>
  <c r="AB35" i="2"/>
  <c r="AB82" i="2"/>
  <c r="AB34" i="2"/>
  <c r="AB58" i="2"/>
  <c r="T85" i="2"/>
  <c r="I20" i="3"/>
  <c r="T61" i="2"/>
  <c r="T37" i="2"/>
  <c r="T88" i="2"/>
  <c r="T64" i="2"/>
  <c r="I23" i="3"/>
  <c r="T40" i="2"/>
  <c r="I34" i="3"/>
  <c r="T51" i="2"/>
  <c r="T75" i="2"/>
  <c r="T99" i="2"/>
  <c r="T94" i="2"/>
  <c r="T46" i="2"/>
  <c r="I29" i="3"/>
  <c r="T70" i="2"/>
  <c r="T83" i="2"/>
  <c r="T35" i="2"/>
  <c r="I18" i="3"/>
  <c r="T59" i="2"/>
  <c r="W86" i="2"/>
  <c r="W62" i="2"/>
  <c r="M21" i="3"/>
  <c r="W38" i="2"/>
  <c r="W94" i="2"/>
  <c r="W46" i="2"/>
  <c r="M29" i="3"/>
  <c r="W70" i="2"/>
  <c r="W100" i="2"/>
  <c r="W76" i="2"/>
  <c r="W52" i="2"/>
  <c r="M35" i="3"/>
  <c r="W97" i="2"/>
  <c r="M32" i="3"/>
  <c r="W73" i="2"/>
  <c r="W49" i="2"/>
  <c r="V97" i="2"/>
  <c r="V49" i="2"/>
  <c r="V73" i="2"/>
  <c r="V86" i="2"/>
  <c r="V38" i="2"/>
  <c r="V62" i="2"/>
  <c r="U89" i="2"/>
  <c r="U41" i="2"/>
  <c r="U65" i="2"/>
  <c r="T93" i="2"/>
  <c r="T45" i="2"/>
  <c r="I28" i="3"/>
  <c r="T69" i="2"/>
  <c r="T90" i="2"/>
  <c r="T42" i="2"/>
  <c r="T66" i="2"/>
  <c r="I25" i="3"/>
  <c r="W82" i="2"/>
  <c r="W58" i="2"/>
  <c r="M17" i="3"/>
  <c r="W34" i="2"/>
  <c r="W92" i="2"/>
  <c r="W44" i="2"/>
  <c r="W68" i="2"/>
  <c r="M27" i="3"/>
  <c r="AE35" i="2"/>
  <c r="AE59" i="2"/>
  <c r="AE83" i="2"/>
  <c r="V89" i="2"/>
  <c r="V65" i="2"/>
  <c r="V41" i="2"/>
  <c r="V98" i="2"/>
  <c r="V74" i="2"/>
  <c r="V50" i="2"/>
  <c r="U88" i="2"/>
  <c r="U40" i="2"/>
  <c r="U64" i="2"/>
  <c r="U50" i="2"/>
  <c r="U98" i="2"/>
  <c r="U74" i="2"/>
  <c r="T84" i="2"/>
  <c r="T36" i="2"/>
  <c r="I19" i="3"/>
  <c r="T60" i="2"/>
  <c r="T92" i="2"/>
  <c r="T68" i="2"/>
  <c r="T44" i="2"/>
  <c r="I27" i="3"/>
  <c r="AE33" i="2"/>
  <c r="AE12" i="2"/>
  <c r="Y17" i="7" s="1"/>
  <c r="AE57" i="2"/>
  <c r="AE81" i="2"/>
  <c r="W89" i="2"/>
  <c r="W41" i="2"/>
  <c r="M24" i="3"/>
  <c r="W65" i="2"/>
  <c r="V36" i="2"/>
  <c r="V84" i="2"/>
  <c r="V60" i="2"/>
  <c r="V96" i="2"/>
  <c r="V48" i="2"/>
  <c r="V72" i="2"/>
  <c r="V95" i="2"/>
  <c r="V71" i="2"/>
  <c r="V47" i="2"/>
  <c r="Z92" i="2"/>
  <c r="Z68" i="2"/>
  <c r="Z44" i="2"/>
  <c r="H49" i="3"/>
  <c r="Z91" i="2"/>
  <c r="Z67" i="2"/>
  <c r="H48" i="3"/>
  <c r="Z43" i="2"/>
  <c r="Z85" i="2"/>
  <c r="H42" i="3"/>
  <c r="Z37" i="2"/>
  <c r="Z61" i="2"/>
  <c r="U82" i="2"/>
  <c r="U58" i="2"/>
  <c r="U34" i="2"/>
  <c r="U51" i="2"/>
  <c r="U75" i="2"/>
  <c r="U99" i="2"/>
  <c r="U87" i="2"/>
  <c r="U63" i="2"/>
  <c r="U39" i="2"/>
  <c r="U84" i="2"/>
  <c r="U36" i="2"/>
  <c r="U60" i="2"/>
  <c r="U94" i="2"/>
  <c r="U46" i="2"/>
  <c r="U70" i="2"/>
  <c r="AB89" i="2"/>
  <c r="AB65" i="2"/>
  <c r="AB41" i="2"/>
  <c r="AB84" i="2"/>
  <c r="AB60" i="2"/>
  <c r="AB36" i="2"/>
  <c r="AB88" i="2"/>
  <c r="AB64" i="2"/>
  <c r="AB40" i="2"/>
  <c r="AB90" i="2"/>
  <c r="AB42" i="2"/>
  <c r="AB66" i="2"/>
  <c r="T95" i="2"/>
  <c r="T71" i="2"/>
  <c r="I30" i="3"/>
  <c r="T47" i="2"/>
  <c r="T87" i="2"/>
  <c r="T63" i="2"/>
  <c r="I22" i="3"/>
  <c r="T39" i="2"/>
  <c r="T76" i="2"/>
  <c r="T100" i="2"/>
  <c r="I35" i="3"/>
  <c r="T52" i="2"/>
  <c r="T50" i="2"/>
  <c r="T98" i="2"/>
  <c r="T74" i="2"/>
  <c r="I33" i="3"/>
  <c r="T86" i="2"/>
  <c r="T38" i="2"/>
  <c r="I21" i="3"/>
  <c r="T62" i="2"/>
  <c r="AC33" i="8" l="1"/>
  <c r="AB33" i="7"/>
  <c r="X33" i="7"/>
  <c r="Y33" i="8"/>
  <c r="AC34" i="8"/>
  <c r="AB34" i="7"/>
  <c r="AE34" i="8"/>
  <c r="AD34" i="7"/>
  <c r="AE33" i="8"/>
  <c r="AD33" i="7"/>
  <c r="AB34" i="8"/>
  <c r="AA34" i="7"/>
  <c r="X34" i="7"/>
  <c r="Y34" i="8"/>
  <c r="AA33" i="7"/>
  <c r="AB33" i="8"/>
  <c r="AD34" i="8"/>
  <c r="AC34" i="7"/>
  <c r="AC33" i="7"/>
  <c r="AD33" i="8"/>
  <c r="E17" i="8"/>
  <c r="Z17" i="8"/>
  <c r="S46" i="2"/>
  <c r="S94" i="2"/>
  <c r="H29" i="3"/>
  <c r="S70" i="2"/>
  <c r="K38" i="8"/>
  <c r="K38" i="7"/>
  <c r="AA28" i="7"/>
  <c r="AB28" i="8"/>
  <c r="AB29" i="7"/>
  <c r="AC29" i="8"/>
  <c r="L39" i="8"/>
  <c r="L39" i="7"/>
  <c r="K24" i="7"/>
  <c r="K24" i="8"/>
  <c r="M38" i="7"/>
  <c r="M38" i="8"/>
  <c r="N38" i="8"/>
  <c r="N38" i="7"/>
  <c r="N29" i="7"/>
  <c r="N29" i="8"/>
  <c r="O32" i="8"/>
  <c r="O32" i="7"/>
  <c r="K30" i="7"/>
  <c r="K30" i="8"/>
  <c r="M29" i="8"/>
  <c r="M29" i="7"/>
  <c r="K39" i="7"/>
  <c r="K39" i="8"/>
  <c r="AA23" i="7"/>
  <c r="AB23" i="8"/>
  <c r="AB40" i="7"/>
  <c r="AC40" i="8"/>
  <c r="L26" i="7"/>
  <c r="L26" i="8"/>
  <c r="L30" i="7"/>
  <c r="L30" i="8"/>
  <c r="M37" i="8"/>
  <c r="M37" i="7"/>
  <c r="S96" i="2"/>
  <c r="S48" i="2"/>
  <c r="H31" i="3"/>
  <c r="S72" i="2"/>
  <c r="S71" i="2"/>
  <c r="S95" i="2"/>
  <c r="H30" i="3"/>
  <c r="S47" i="2"/>
  <c r="K26" i="7"/>
  <c r="K26" i="8"/>
  <c r="K40" i="7"/>
  <c r="K40" i="8"/>
  <c r="K27" i="7"/>
  <c r="K27" i="8"/>
  <c r="K35" i="8"/>
  <c r="K35" i="7"/>
  <c r="AC30" i="8"/>
  <c r="AB30" i="7"/>
  <c r="AC28" i="8"/>
  <c r="AB28" i="7"/>
  <c r="M34" i="7"/>
  <c r="M34" i="8"/>
  <c r="L27" i="7"/>
  <c r="L27" i="8"/>
  <c r="M39" i="7"/>
  <c r="M39" i="8"/>
  <c r="L22" i="7"/>
  <c r="L22" i="8"/>
  <c r="X32" i="7"/>
  <c r="Y32" i="8"/>
  <c r="AE84" i="2"/>
  <c r="AE36" i="2"/>
  <c r="AE60" i="2"/>
  <c r="L28" i="7"/>
  <c r="L28" i="8"/>
  <c r="O22" i="7"/>
  <c r="O22" i="8"/>
  <c r="K33" i="8"/>
  <c r="K33" i="7"/>
  <c r="O40" i="7"/>
  <c r="O40" i="8"/>
  <c r="AB21" i="7"/>
  <c r="AC21" i="8"/>
  <c r="L36" i="8"/>
  <c r="L36" i="7"/>
  <c r="M32" i="8"/>
  <c r="M32" i="7"/>
  <c r="L37" i="7"/>
  <c r="L37" i="8"/>
  <c r="S33" i="2"/>
  <c r="S57" i="2"/>
  <c r="S81" i="2"/>
  <c r="H16" i="3"/>
  <c r="S25" i="2"/>
  <c r="S36" i="2"/>
  <c r="S60" i="2"/>
  <c r="S84" i="2"/>
  <c r="H19" i="3"/>
  <c r="S42" i="2"/>
  <c r="S90" i="2"/>
  <c r="H25" i="3"/>
  <c r="S66" i="2"/>
  <c r="S68" i="2"/>
  <c r="S92" i="2"/>
  <c r="H27" i="3"/>
  <c r="S44" i="2"/>
  <c r="N30" i="7"/>
  <c r="N30" i="8"/>
  <c r="N21" i="8"/>
  <c r="N21" i="7"/>
  <c r="N28" i="8"/>
  <c r="N28" i="7"/>
  <c r="AC21" i="7"/>
  <c r="AD21" i="8"/>
  <c r="AC24" i="7"/>
  <c r="AD24" i="8"/>
  <c r="AD26" i="8"/>
  <c r="AC26" i="7"/>
  <c r="AC40" i="7"/>
  <c r="AD40" i="8"/>
  <c r="O39" i="8"/>
  <c r="O39" i="7"/>
  <c r="AE38" i="8"/>
  <c r="AD38" i="7"/>
  <c r="AB32" i="8"/>
  <c r="AA32" i="7"/>
  <c r="M31" i="7"/>
  <c r="M31" i="8"/>
  <c r="L23" i="7"/>
  <c r="L23" i="8"/>
  <c r="L25" i="7"/>
  <c r="L25" i="8"/>
  <c r="Y30" i="8"/>
  <c r="X30" i="7"/>
  <c r="X27" i="7"/>
  <c r="Y27" i="8"/>
  <c r="O21" i="8"/>
  <c r="O21" i="7"/>
  <c r="O28" i="8"/>
  <c r="O28" i="7"/>
  <c r="AD31" i="7"/>
  <c r="AE31" i="8"/>
  <c r="AE29" i="8"/>
  <c r="AD29" i="7"/>
  <c r="K36" i="8"/>
  <c r="K36" i="7"/>
  <c r="K29" i="8"/>
  <c r="K29" i="7"/>
  <c r="K21" i="8"/>
  <c r="K21" i="7"/>
  <c r="AB37" i="7"/>
  <c r="AC37" i="8"/>
  <c r="AB38" i="7"/>
  <c r="AC38" i="8"/>
  <c r="M33" i="7"/>
  <c r="M33" i="8"/>
  <c r="M40" i="7"/>
  <c r="M40" i="8"/>
  <c r="N32" i="7"/>
  <c r="N32" i="8"/>
  <c r="AE39" i="8"/>
  <c r="AD39" i="7"/>
  <c r="AE23" i="8"/>
  <c r="AD23" i="7"/>
  <c r="AA30" i="7"/>
  <c r="AB30" i="8"/>
  <c r="AB24" i="7"/>
  <c r="AC24" i="8"/>
  <c r="L34" i="8"/>
  <c r="L34" i="7"/>
  <c r="M24" i="7"/>
  <c r="M24" i="8"/>
  <c r="M22" i="8"/>
  <c r="M22" i="7"/>
  <c r="Y31" i="8"/>
  <c r="X31" i="7"/>
  <c r="N35" i="8"/>
  <c r="N35" i="7"/>
  <c r="O29" i="7"/>
  <c r="O29" i="8"/>
  <c r="M28" i="7"/>
  <c r="M28" i="8"/>
  <c r="L29" i="8"/>
  <c r="L29" i="7"/>
  <c r="N26" i="7"/>
  <c r="N26" i="8"/>
  <c r="O34" i="7"/>
  <c r="O34" i="8"/>
  <c r="O26" i="8"/>
  <c r="O26" i="7"/>
  <c r="K23" i="8"/>
  <c r="K23" i="7"/>
  <c r="K34" i="7"/>
  <c r="K34" i="8"/>
  <c r="K28" i="7"/>
  <c r="K28" i="8"/>
  <c r="AB22" i="8"/>
  <c r="AA22" i="7"/>
  <c r="AA40" i="7"/>
  <c r="AB40" i="8"/>
  <c r="AB21" i="8"/>
  <c r="AA21" i="7"/>
  <c r="M26" i="8"/>
  <c r="M26" i="7"/>
  <c r="M30" i="8"/>
  <c r="M30" i="7"/>
  <c r="X22" i="7"/>
  <c r="Y22" i="8"/>
  <c r="S61" i="2"/>
  <c r="S85" i="2"/>
  <c r="H20" i="3"/>
  <c r="S37" i="2"/>
  <c r="S35" i="2"/>
  <c r="S83" i="2"/>
  <c r="H18" i="3"/>
  <c r="S59" i="2"/>
  <c r="S69" i="2"/>
  <c r="H28" i="3"/>
  <c r="S45" i="2"/>
  <c r="S93" i="2"/>
  <c r="N22" i="8"/>
  <c r="N22" i="7"/>
  <c r="AC29" i="7"/>
  <c r="AD29" i="8"/>
  <c r="AC28" i="7"/>
  <c r="AD28" i="8"/>
  <c r="AD37" i="8"/>
  <c r="AC37" i="7"/>
  <c r="AD23" i="8"/>
  <c r="AC23" i="7"/>
  <c r="AE26" i="8"/>
  <c r="AD26" i="7"/>
  <c r="K37" i="7"/>
  <c r="K37" i="8"/>
  <c r="K22" i="7"/>
  <c r="K22" i="8"/>
  <c r="AC39" i="8"/>
  <c r="AB39" i="7"/>
  <c r="AB31" i="8"/>
  <c r="AA31" i="7"/>
  <c r="AC27" i="8"/>
  <c r="AB27" i="7"/>
  <c r="Y23" i="8"/>
  <c r="X23" i="7"/>
  <c r="N27" i="7"/>
  <c r="N27" i="8"/>
  <c r="O36" i="8"/>
  <c r="O36" i="7"/>
  <c r="AD27" i="7"/>
  <c r="AE27" i="8"/>
  <c r="AC25" i="8"/>
  <c r="AB25" i="7"/>
  <c r="AB26" i="8"/>
  <c r="AA26" i="7"/>
  <c r="AA38" i="7"/>
  <c r="AB38" i="8"/>
  <c r="L33" i="7"/>
  <c r="L33" i="8"/>
  <c r="L35" i="8"/>
  <c r="L35" i="7"/>
  <c r="M21" i="8"/>
  <c r="M21" i="7"/>
  <c r="L40" i="7"/>
  <c r="L40" i="8"/>
  <c r="X29" i="7"/>
  <c r="Y29" i="8"/>
  <c r="Y28" i="8"/>
  <c r="X28" i="7"/>
  <c r="O25" i="7"/>
  <c r="O25" i="8"/>
  <c r="AD28" i="7"/>
  <c r="AE28" i="8"/>
  <c r="AB24" i="8"/>
  <c r="AA24" i="7"/>
  <c r="AB29" i="8"/>
  <c r="AA29" i="7"/>
  <c r="L24" i="8"/>
  <c r="L24" i="7"/>
  <c r="M27" i="8"/>
  <c r="M27" i="7"/>
  <c r="Y25" i="8"/>
  <c r="X25" i="7"/>
  <c r="N36" i="7"/>
  <c r="N36" i="8"/>
  <c r="N24" i="7"/>
  <c r="N24" i="8"/>
  <c r="K32" i="7"/>
  <c r="K32" i="8"/>
  <c r="L38" i="8"/>
  <c r="L38" i="7"/>
  <c r="N37" i="7"/>
  <c r="N37" i="8"/>
  <c r="O37" i="8"/>
  <c r="O37" i="7"/>
  <c r="K25" i="7"/>
  <c r="K25" i="8"/>
  <c r="AC22" i="8"/>
  <c r="AB22" i="7"/>
  <c r="AB23" i="7"/>
  <c r="AC23" i="8"/>
  <c r="M36" i="7"/>
  <c r="M36" i="8"/>
  <c r="L32" i="7"/>
  <c r="L32" i="8"/>
  <c r="Y24" i="8"/>
  <c r="X24" i="7"/>
  <c r="X26" i="7"/>
  <c r="Y26" i="8"/>
  <c r="S67" i="2"/>
  <c r="S91" i="2"/>
  <c r="H26" i="3"/>
  <c r="S43" i="2"/>
  <c r="S63" i="2"/>
  <c r="S87" i="2"/>
  <c r="H22" i="3"/>
  <c r="S39" i="2"/>
  <c r="S82" i="2"/>
  <c r="S34" i="2"/>
  <c r="S58" i="2"/>
  <c r="H17" i="3"/>
  <c r="S38" i="2"/>
  <c r="S62" i="2"/>
  <c r="S86" i="2"/>
  <c r="H21" i="3"/>
  <c r="O23" i="7"/>
  <c r="O23" i="8"/>
  <c r="O24" i="8"/>
  <c r="O24" i="7"/>
  <c r="O31" i="7"/>
  <c r="O31" i="8"/>
  <c r="AD40" i="7"/>
  <c r="AE40" i="8"/>
  <c r="AE32" i="8"/>
  <c r="AD32" i="7"/>
  <c r="AE22" i="8"/>
  <c r="AD22" i="7"/>
  <c r="O33" i="7"/>
  <c r="O33" i="8"/>
  <c r="O38" i="7"/>
  <c r="O38" i="8"/>
  <c r="O35" i="7"/>
  <c r="O35" i="8"/>
  <c r="AE25" i="8"/>
  <c r="AD25" i="7"/>
  <c r="AE30" i="8"/>
  <c r="AD30" i="7"/>
  <c r="AD24" i="7"/>
  <c r="AE24" i="8"/>
  <c r="K31" i="7"/>
  <c r="K31" i="8"/>
  <c r="AB39" i="8"/>
  <c r="AA39" i="7"/>
  <c r="AB32" i="7"/>
  <c r="AC32" i="8"/>
  <c r="L31" i="7"/>
  <c r="L31" i="8"/>
  <c r="M25" i="8"/>
  <c r="M25" i="7"/>
  <c r="AD37" i="7"/>
  <c r="AE37" i="8"/>
  <c r="AA37" i="7"/>
  <c r="AB37" i="8"/>
  <c r="M35" i="7"/>
  <c r="M35" i="8"/>
  <c r="Z97" i="2"/>
  <c r="Z49" i="2"/>
  <c r="J1" i="2"/>
  <c r="J3" i="2" s="1"/>
  <c r="Z73" i="2"/>
  <c r="N34" i="7"/>
  <c r="N34" i="8"/>
  <c r="N40" i="7"/>
  <c r="N40" i="8"/>
  <c r="AE21" i="8"/>
  <c r="AD21" i="7"/>
  <c r="S64" i="2"/>
  <c r="S40" i="2"/>
  <c r="H23" i="3"/>
  <c r="S88" i="2"/>
  <c r="S89" i="2"/>
  <c r="S65" i="2"/>
  <c r="H24" i="3"/>
  <c r="S41" i="2"/>
  <c r="N31" i="8"/>
  <c r="N31" i="7"/>
  <c r="N25" i="8"/>
  <c r="N25" i="7"/>
  <c r="N33" i="7"/>
  <c r="N33" i="8"/>
  <c r="O27" i="8"/>
  <c r="O27" i="7"/>
  <c r="O30" i="8"/>
  <c r="O30" i="7"/>
  <c r="AB31" i="7"/>
  <c r="AC31" i="8"/>
  <c r="AB27" i="8"/>
  <c r="AA27" i="7"/>
  <c r="M23" i="8"/>
  <c r="M23" i="7"/>
  <c r="N39" i="7"/>
  <c r="N39" i="8"/>
  <c r="N23" i="8"/>
  <c r="N23" i="7"/>
  <c r="AC31" i="7"/>
  <c r="AD31" i="8"/>
  <c r="AD27" i="8"/>
  <c r="AC27" i="7"/>
  <c r="AC32" i="7"/>
  <c r="AD32" i="8"/>
  <c r="AC30" i="7"/>
  <c r="AD30" i="8"/>
  <c r="AA25" i="7"/>
  <c r="AB25" i="8"/>
  <c r="AC26" i="8"/>
  <c r="AB26" i="7"/>
  <c r="X60" i="2"/>
  <c r="X36" i="2"/>
  <c r="X84" i="2"/>
  <c r="L21" i="8"/>
  <c r="L21" i="7"/>
  <c r="X21" i="7"/>
  <c r="Y21" i="8"/>
  <c r="AC38" i="7"/>
  <c r="AD38" i="8"/>
  <c r="AD25" i="8"/>
  <c r="AC25" i="7"/>
  <c r="AC39" i="7"/>
  <c r="AD39" i="8"/>
  <c r="AD22" i="8"/>
  <c r="AC22" i="7"/>
  <c r="I28" i="7" l="1"/>
  <c r="I28" i="8"/>
  <c r="L7" i="3"/>
  <c r="K15" i="8"/>
  <c r="K15" i="7"/>
  <c r="I27" i="7"/>
  <c r="I27" i="8"/>
  <c r="I31" i="7"/>
  <c r="I31" i="8"/>
  <c r="I33" i="7"/>
  <c r="I33" i="8"/>
  <c r="I34" i="8"/>
  <c r="I34" i="7"/>
  <c r="I29" i="8"/>
  <c r="I29" i="7"/>
  <c r="I24" i="8"/>
  <c r="I24" i="7"/>
  <c r="S49" i="2"/>
  <c r="S97" i="2"/>
  <c r="S73" i="2"/>
  <c r="H1" i="2"/>
  <c r="I26" i="7"/>
  <c r="I26" i="8"/>
  <c r="I22" i="8"/>
  <c r="I22" i="7"/>
  <c r="I23" i="7"/>
  <c r="I23" i="8"/>
  <c r="I25" i="7"/>
  <c r="I25" i="8"/>
  <c r="I32" i="8"/>
  <c r="I32" i="7"/>
  <c r="I30" i="7"/>
  <c r="I30" i="8"/>
  <c r="I21" i="8"/>
  <c r="I21" i="7"/>
  <c r="I35" i="7"/>
  <c r="I35" i="8"/>
  <c r="I36" i="8"/>
  <c r="I36" i="7"/>
  <c r="I9" i="3" l="1"/>
  <c r="B3" i="2"/>
  <c r="L8" i="3"/>
  <c r="E15" i="8"/>
  <c r="E15" i="7"/>
  <c r="I7" i="3"/>
  <c r="I15" i="8"/>
  <c r="I15" i="7"/>
  <c r="I8" i="3" l="1"/>
  <c r="C15" i="7"/>
  <c r="C15" i="8"/>
  <c r="BT25" i="2"/>
  <c r="P25" i="2" s="1"/>
  <c r="V27" i="3" l="1"/>
  <c r="BA25" i="2"/>
  <c r="AA12" i="2" l="1"/>
  <c r="AA36" i="2" s="1"/>
  <c r="AA24" i="2"/>
  <c r="AA23" i="2"/>
  <c r="AA20" i="2"/>
  <c r="AA44" i="2" s="1"/>
  <c r="AA15" i="2"/>
  <c r="I44" i="3" s="1"/>
  <c r="AA26" i="2"/>
  <c r="I55" i="3" s="1"/>
  <c r="AA22" i="2"/>
  <c r="AA94" i="2" s="1"/>
  <c r="AA21" i="2"/>
  <c r="AA93" i="2" s="1"/>
  <c r="AA17" i="2"/>
  <c r="AA89" i="2" s="1"/>
  <c r="AA18" i="2"/>
  <c r="I47" i="3" s="1"/>
  <c r="AA28" i="2"/>
  <c r="AA52" i="2" s="1"/>
  <c r="AA10" i="2"/>
  <c r="I39" i="3" s="1"/>
  <c r="AA11" i="2"/>
  <c r="AA59" i="2" s="1"/>
  <c r="AA13" i="2"/>
  <c r="AA85" i="2" s="1"/>
  <c r="AA25" i="2"/>
  <c r="AA73" i="2" s="1"/>
  <c r="AA9" i="2"/>
  <c r="AA57" i="2" s="1"/>
  <c r="AA27" i="2"/>
  <c r="AA51" i="2" s="1"/>
  <c r="AA14" i="2"/>
  <c r="AA38" i="2" s="1"/>
  <c r="AA19" i="2"/>
  <c r="AA67" i="2" s="1"/>
  <c r="AA16" i="2"/>
  <c r="I45" i="3" s="1"/>
  <c r="AA39" i="2" l="1"/>
  <c r="AA84" i="2"/>
  <c r="AA60" i="2"/>
  <c r="I41" i="3"/>
  <c r="AA24" i="8" s="1"/>
  <c r="AA95" i="2"/>
  <c r="AA47" i="2"/>
  <c r="AA71" i="2"/>
  <c r="I52" i="3"/>
  <c r="AA72" i="2"/>
  <c r="AA96" i="2"/>
  <c r="I53" i="3"/>
  <c r="AA48" i="2"/>
  <c r="AA92" i="2"/>
  <c r="AA87" i="2"/>
  <c r="AA68" i="2"/>
  <c r="I49" i="3"/>
  <c r="Z32" i="7" s="1"/>
  <c r="AA63" i="2"/>
  <c r="AA74" i="2"/>
  <c r="AA49" i="2"/>
  <c r="AA76" i="2"/>
  <c r="I57" i="3"/>
  <c r="AA40" i="8" s="1"/>
  <c r="I54" i="3"/>
  <c r="AA37" i="8" s="1"/>
  <c r="AA100" i="2"/>
  <c r="AA37" i="2"/>
  <c r="AA70" i="2"/>
  <c r="AA42" i="2"/>
  <c r="AA50" i="2"/>
  <c r="AA98" i="2"/>
  <c r="AA99" i="2"/>
  <c r="AA97" i="2"/>
  <c r="AA46" i="2"/>
  <c r="AA45" i="2"/>
  <c r="I51" i="3"/>
  <c r="Z34" i="7" s="1"/>
  <c r="AA61" i="2"/>
  <c r="AA90" i="2"/>
  <c r="AA43" i="2"/>
  <c r="AA69" i="2"/>
  <c r="I48" i="3"/>
  <c r="AA31" i="8" s="1"/>
  <c r="I43" i="3"/>
  <c r="AA26" i="8" s="1"/>
  <c r="I46" i="3"/>
  <c r="Z29" i="7" s="1"/>
  <c r="AA75" i="2"/>
  <c r="I40" i="3"/>
  <c r="Z23" i="7" s="1"/>
  <c r="AA58" i="2"/>
  <c r="AA65" i="2"/>
  <c r="I50" i="3"/>
  <c r="AA33" i="8" s="1"/>
  <c r="AA91" i="2"/>
  <c r="AA83" i="2"/>
  <c r="I56" i="3"/>
  <c r="Z39" i="7" s="1"/>
  <c r="AA35" i="2"/>
  <c r="AA41" i="2"/>
  <c r="AA82" i="2"/>
  <c r="I42" i="3"/>
  <c r="Z25" i="7" s="1"/>
  <c r="AA66" i="2"/>
  <c r="AA34" i="2"/>
  <c r="AA62" i="2"/>
  <c r="AA86" i="2"/>
  <c r="AA81" i="2"/>
  <c r="AA40" i="2"/>
  <c r="I38" i="3"/>
  <c r="Z21" i="7" s="1"/>
  <c r="AA88" i="2"/>
  <c r="P5" i="2"/>
  <c r="AA64" i="2"/>
  <c r="AA33" i="2"/>
  <c r="AA29" i="8"/>
  <c r="AA27" i="8"/>
  <c r="Z27" i="7"/>
  <c r="AA30" i="8"/>
  <c r="Z30" i="7"/>
  <c r="AA22" i="8"/>
  <c r="Z22" i="7"/>
  <c r="AA38" i="8"/>
  <c r="Z38" i="7"/>
  <c r="Z28" i="7"/>
  <c r="AA28" i="8"/>
  <c r="Z40" i="7" l="1"/>
  <c r="Z24" i="7"/>
  <c r="AA32" i="8"/>
  <c r="Z36" i="7"/>
  <c r="AA36" i="8"/>
  <c r="AA35" i="8"/>
  <c r="Z35" i="7"/>
  <c r="Z37" i="7"/>
  <c r="Z33" i="7"/>
  <c r="AA34" i="8"/>
  <c r="Z31" i="7"/>
  <c r="AA21" i="8"/>
  <c r="Z26" i="7"/>
  <c r="AA23" i="8"/>
  <c r="AA25" i="8"/>
  <c r="AA39" i="8"/>
</calcChain>
</file>

<file path=xl/comments1.xml><?xml version="1.0" encoding="utf-8"?>
<comments xmlns="http://schemas.openxmlformats.org/spreadsheetml/2006/main">
  <authors>
    <author>kuchi-102</author>
  </authors>
  <commentList>
    <comment ref="A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特記事項はここに入力</t>
        </r>
      </text>
    </comment>
  </commentList>
</comments>
</file>

<file path=xl/comments2.xml><?xml version="1.0" encoding="utf-8"?>
<comments xmlns="http://schemas.openxmlformats.org/spreadsheetml/2006/main">
  <authors>
    <author>kuchi-102</author>
  </authors>
  <commentLis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4文字表記</t>
        </r>
      </text>
    </comment>
  </commentList>
</comments>
</file>

<file path=xl/sharedStrings.xml><?xml version="1.0" encoding="utf-8"?>
<sst xmlns="http://schemas.openxmlformats.org/spreadsheetml/2006/main" count="2394" uniqueCount="531">
  <si>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</si>
  <si>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</si>
  <si>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</si>
  <si>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</si>
  <si>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</si>
  <si>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</si>
  <si>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</si>
  <si>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</si>
  <si>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</si>
  <si>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</si>
  <si>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</si>
  <si>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</si>
  <si>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</si>
  <si>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</si>
  <si>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</si>
  <si>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</si>
  <si>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</si>
  <si>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</si>
  <si>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</si>
  <si>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</si>
  <si>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</si>
  <si>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</si>
  <si>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</si>
  <si>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</si>
  <si>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</si>
  <si>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</si>
  <si>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</si>
  <si>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</si>
  <si>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</si>
  <si>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</si>
  <si>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</si>
  <si>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</si>
  <si>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</si>
  <si>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</si>
  <si>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</si>
  <si>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</si>
  <si>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</si>
  <si>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</si>
  <si>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</si>
  <si>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</si>
  <si>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</si>
  <si>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</si>
  <si>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</si>
  <si>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</si>
  <si>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</si>
  <si>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</si>
  <si>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</si>
  <si>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ＪＨＡオフィシャル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</si>
  <si>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</si>
  <si>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</si>
  <si>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</si>
  <si>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</si>
  <si>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</si>
  <si>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</si>
  <si>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</si>
  <si>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</si>
  <si>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 xml:space="preserve">  Japan Handball Association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</si>
  <si>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</si>
  <si>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</si>
  <si>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</si>
  <si>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</si>
  <si>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</si>
  <si>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</si>
  <si>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</si>
  <si>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JHA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</si>
  <si>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</si>
  <si>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</si>
  <si>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</si>
  <si>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</si>
  <si>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</si>
  <si>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</si>
  <si>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所属完了日</t>
  </si>
  <si>
    <t>利き腕</t>
  </si>
  <si>
    <t>背番号</t>
  </si>
  <si>
    <t>身長</t>
  </si>
  <si>
    <t>学年</t>
  </si>
  <si>
    <t>年齢</t>
  </si>
  <si>
    <t>生年月日</t>
  </si>
  <si>
    <t>所属区分</t>
  </si>
  <si>
    <t>氏名(カナ)</t>
  </si>
  <si>
    <t>氏名</t>
  </si>
  <si>
    <t>メンバーID</t>
  </si>
  <si>
    <t>大会用チーム名</t>
  </si>
  <si>
    <t>チーム区分</t>
  </si>
  <si>
    <t>男女別</t>
  </si>
  <si>
    <t>チーム名</t>
  </si>
  <si>
    <t>チームID</t>
  </si>
  <si>
    <t>№</t>
  </si>
  <si>
    <t>種目</t>
  </si>
  <si>
    <t>大会名称</t>
  </si>
  <si>
    <t>開催年度</t>
  </si>
  <si>
    <t>大会ID</t>
  </si>
  <si>
    <t>申込日</t>
  </si>
  <si>
    <t>申込延べ人数</t>
  </si>
  <si>
    <t>申込人数</t>
  </si>
  <si>
    <t>申込大会用チーム数</t>
  </si>
  <si>
    <t>役員4勤務先・在学校名</t>
  </si>
  <si>
    <t>役員4役職</t>
  </si>
  <si>
    <t>役員4(カナ)</t>
  </si>
  <si>
    <t>役員4</t>
  </si>
  <si>
    <t>役員4(メンバーID)</t>
  </si>
  <si>
    <t>役員3勤務先・在学校名</t>
  </si>
  <si>
    <t>役員3役職</t>
  </si>
  <si>
    <t>役員3(カナ)</t>
  </si>
  <si>
    <t>役員3</t>
  </si>
  <si>
    <t>役員3(メンバーID)</t>
  </si>
  <si>
    <t>役員2勤務先・在学校名</t>
  </si>
  <si>
    <t>役員2役職</t>
  </si>
  <si>
    <t>役員2(カナ)</t>
  </si>
  <si>
    <t>役員2</t>
  </si>
  <si>
    <t>役員2(メンバーID)</t>
  </si>
  <si>
    <t>役員1勤務先・在学校名</t>
  </si>
  <si>
    <t>役員1役職</t>
  </si>
  <si>
    <t>役員1(カナ)</t>
  </si>
  <si>
    <t>役員1</t>
  </si>
  <si>
    <t>役員1(メンバーID)</t>
  </si>
  <si>
    <t>連絡担当者FAX</t>
  </si>
  <si>
    <t>連絡担当者携帯</t>
  </si>
  <si>
    <t>連絡担当者TEL</t>
  </si>
  <si>
    <t>連絡担当者住所</t>
  </si>
  <si>
    <t>連絡担当者郵便番号</t>
  </si>
  <si>
    <t>連絡担当者メールアドレス</t>
  </si>
  <si>
    <t>連絡担当者名(カナ)</t>
  </si>
  <si>
    <t>連絡担当者名</t>
  </si>
  <si>
    <t>チーム名(カナ)</t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</si>
  <si>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</si>
  <si>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</si>
  <si>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</si>
  <si>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</si>
  <si>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</si>
  <si>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</si>
  <si>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役員Ｂ</t>
    <rPh sb="0" eb="2">
      <t>ヤクイン</t>
    </rPh>
    <phoneticPr fontId="1"/>
  </si>
  <si>
    <t>役員Ｃ</t>
    <rPh sb="0" eb="2">
      <t>ヤクイン</t>
    </rPh>
    <phoneticPr fontId="1"/>
  </si>
  <si>
    <t>役員Ｄ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</si>
  <si>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</si>
  <si>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</si>
  <si>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</si>
  <si>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</si>
  <si>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</si>
  <si>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</si>
  <si>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</si>
  <si>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</si>
  <si>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</si>
  <si>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</si>
  <si>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</si>
  <si>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</si>
  <si>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</si>
  <si>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</si>
  <si>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</si>
  <si>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</si>
  <si>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</si>
  <si>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</si>
  <si>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</si>
  <si>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</si>
  <si>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</si>
  <si>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</si>
  <si>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</si>
  <si>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</si>
  <si>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</si>
  <si>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</si>
  <si>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</si>
  <si>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</si>
  <si>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</si>
  <si>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</si>
  <si>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</si>
  <si>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</si>
  <si>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</si>
  <si>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</si>
  <si>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</si>
  <si>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</si>
  <si>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</si>
  <si>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</si>
  <si>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</si>
  <si>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</si>
  <si>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ＴＤ１</t>
    <phoneticPr fontId="1"/>
  </si>
  <si>
    <t>ＴＤ２</t>
    <phoneticPr fontId="1"/>
  </si>
  <si>
    <t>ＪＨＡ</t>
    <phoneticPr fontId="1"/>
  </si>
  <si>
    <t>タイムアウト
(直接入力)</t>
    <rPh sb="8" eb="10">
      <t>チョクセツ</t>
    </rPh>
    <rPh sb="10" eb="12">
      <t>ニュウリョク</t>
    </rPh>
    <phoneticPr fontId="1"/>
  </si>
  <si>
    <t>96以上は、ランニングスコアに記載できません</t>
    <rPh sb="2" eb="4">
      <t>イジョウ</t>
    </rPh>
    <rPh sb="15" eb="17">
      <t>キサイ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</si>
  <si>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</si>
  <si>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</si>
  <si>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</si>
  <si>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</si>
  <si>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TD</t>
    <phoneticPr fontId="1"/>
  </si>
  <si>
    <t>試合番号</t>
    <rPh sb="0" eb="2">
      <t>シアイ</t>
    </rPh>
    <rPh sb="2" eb="4">
      <t>バンゴウ</t>
    </rPh>
    <phoneticPr fontId="1"/>
  </si>
  <si>
    <t>特記事項</t>
    <rPh sb="0" eb="2">
      <t>トッキ</t>
    </rPh>
    <rPh sb="2" eb="4">
      <t>ジコウ</t>
    </rPh>
    <phoneticPr fontId="1"/>
  </si>
  <si>
    <t>主将</t>
    <rPh sb="0" eb="2">
      <t>シュショウ</t>
    </rPh>
    <phoneticPr fontId="1"/>
  </si>
  <si>
    <t>スローオフ</t>
    <phoneticPr fontId="1"/>
  </si>
  <si>
    <t>監督Ａ</t>
    <rPh sb="0" eb="2">
      <t>カントク</t>
    </rPh>
    <phoneticPr fontId="1"/>
  </si>
  <si>
    <t>月</t>
  </si>
  <si>
    <t>１回戦</t>
    <phoneticPr fontId="1"/>
  </si>
  <si>
    <t>周南市</t>
    <rPh sb="0" eb="2">
      <t>シュウナン</t>
    </rPh>
    <rPh sb="2" eb="3">
      <t>シ</t>
    </rPh>
    <phoneticPr fontId="1"/>
  </si>
  <si>
    <t>Ａ１</t>
    <phoneticPr fontId="1"/>
  </si>
  <si>
    <t>男子および女子</t>
  </si>
  <si>
    <t>高校3年</t>
  </si>
  <si>
    <t>左</t>
  </si>
  <si>
    <t>2016-04-11</t>
  </si>
  <si>
    <t>右</t>
  </si>
  <si>
    <t>2016-05-13</t>
  </si>
  <si>
    <t>両</t>
  </si>
  <si>
    <t>2016-05-09</t>
  </si>
  <si>
    <t>2016-04-28</t>
  </si>
  <si>
    <t>青森県立三本木高等学校</t>
  </si>
  <si>
    <t>2016-05-02</t>
  </si>
  <si>
    <t>2016-05-10</t>
  </si>
  <si>
    <t>神戸国際大学附属高等学校</t>
  </si>
  <si>
    <t>ニシダ ショウ</t>
  </si>
  <si>
    <t>2016-05-17</t>
  </si>
  <si>
    <t>鳥取県立境高等学校</t>
  </si>
  <si>
    <t>主務</t>
  </si>
  <si>
    <t>2016-05-11</t>
  </si>
  <si>
    <t>2016-04-12</t>
  </si>
  <si>
    <t>瓊浦高等学校</t>
  </si>
  <si>
    <t>2016-05-19</t>
  </si>
  <si>
    <t>2016-05-23</t>
  </si>
  <si>
    <t>2016-04-19</t>
  </si>
  <si>
    <t>2016-04-20</t>
  </si>
  <si>
    <t>駿台甲府中学校</t>
  </si>
  <si>
    <t>國學院大學栃木高等学校</t>
  </si>
  <si>
    <t>2016-04-22</t>
  </si>
  <si>
    <t>2016-05-06</t>
  </si>
  <si>
    <t>京都府立洛北高等学校</t>
  </si>
  <si>
    <t>2016-05-26</t>
  </si>
  <si>
    <t>2016-05-16</t>
  </si>
  <si>
    <t>2016-05-30</t>
  </si>
  <si>
    <t>2016-05-01</t>
  </si>
  <si>
    <t>三重県立四日市工業高等学校</t>
  </si>
  <si>
    <t>2016-05-18</t>
  </si>
  <si>
    <t>秋田県立湯沢高等学校</t>
  </si>
  <si>
    <t>2016-06-16</t>
  </si>
  <si>
    <t>宮城県利府高等学校</t>
  </si>
  <si>
    <t>2016-04-25</t>
  </si>
  <si>
    <t>中部大学春日丘高等学校</t>
  </si>
  <si>
    <t>県立鹿児島工業高校</t>
  </si>
  <si>
    <t>2016-05-29</t>
  </si>
  <si>
    <t>群馬県立富岡高等学校</t>
  </si>
  <si>
    <t>北陸高等学校</t>
  </si>
  <si>
    <t>2016-06-15</t>
  </si>
  <si>
    <t>2016-04-26</t>
  </si>
  <si>
    <t>2016-05-25</t>
  </si>
  <si>
    <t>2016-05-03</t>
  </si>
  <si>
    <t>2016-04-29</t>
  </si>
  <si>
    <t>高知中央高等学校</t>
  </si>
  <si>
    <t>2016-06-03</t>
  </si>
  <si>
    <t>九州学院高校</t>
  </si>
  <si>
    <t>2016-04-27</t>
  </si>
  <si>
    <t>コーチ</t>
  </si>
  <si>
    <t>2016-06-12 16:16:19</t>
  </si>
  <si>
    <t>マネージャー</t>
  </si>
  <si>
    <t>2016-06-21 14:01:40</t>
  </si>
  <si>
    <t>オオニシ ヨシヒロ</t>
  </si>
  <si>
    <t>役員Ｃ</t>
  </si>
  <si>
    <t>中国電力</t>
  </si>
  <si>
    <t>2016-06-09 15:07:21</t>
  </si>
  <si>
    <t>役員</t>
  </si>
  <si>
    <t>ツバキ トモヒロ</t>
  </si>
  <si>
    <t>2016-06-14 15:28:24</t>
  </si>
  <si>
    <t>タカダ コウヘイ</t>
  </si>
  <si>
    <t>2016-06-12 11:38:38</t>
  </si>
  <si>
    <t>フクナガ ユウヤ</t>
  </si>
  <si>
    <t>学生３年</t>
  </si>
  <si>
    <t>山口県立下松工業高等</t>
  </si>
  <si>
    <t>2016-06-13 11:10:08</t>
  </si>
  <si>
    <t>ハヤシ タツヤ</t>
  </si>
  <si>
    <t>役員C</t>
  </si>
  <si>
    <t>埼玉県立川口特別支援学校</t>
  </si>
  <si>
    <t>2016-06-21 14:23:09</t>
  </si>
  <si>
    <t>コンドウ タクヒロ</t>
  </si>
  <si>
    <t>2016-06-13 10:30:12</t>
  </si>
  <si>
    <t xml:space="preserve"> </t>
  </si>
  <si>
    <t>2016-06-10 18:45:55</t>
  </si>
  <si>
    <t>2016-06-21 17:57:15</t>
  </si>
  <si>
    <t>金沢市立工業高等学校</t>
  </si>
  <si>
    <t>アゲミ タイチ</t>
  </si>
  <si>
    <t>2016-06-14 10:11:42</t>
  </si>
  <si>
    <t>北海道札幌西高校</t>
  </si>
  <si>
    <t>コバヤシ カホ</t>
  </si>
  <si>
    <t>2016-06-19 13:23:05</t>
  </si>
  <si>
    <t>サキムラ リョウ</t>
  </si>
  <si>
    <t>2016-06-08 08:18:44</t>
  </si>
  <si>
    <t>興南高等学校</t>
  </si>
  <si>
    <t>シンガキ ケイスケ</t>
  </si>
  <si>
    <t>2016-06-09 18:25:17</t>
  </si>
  <si>
    <t>広高校</t>
  </si>
  <si>
    <t>オリミ ナオ</t>
  </si>
  <si>
    <t>2016-06-08 17:44:24</t>
  </si>
  <si>
    <t>昭和学院高等学校</t>
  </si>
  <si>
    <t>カトウ ショウタ</t>
  </si>
  <si>
    <t>2016-06-21 09:00:15</t>
  </si>
  <si>
    <t>キクチ タクマ</t>
  </si>
  <si>
    <t>2016-06-21 13:48:43</t>
  </si>
  <si>
    <t>ナカヤマ トミオ</t>
  </si>
  <si>
    <t>2016-06-21 20:50:26</t>
  </si>
  <si>
    <t>紀北農芸高校</t>
  </si>
  <si>
    <t>タカハシ ミク</t>
  </si>
  <si>
    <t>2016-06-10 17:31:30</t>
  </si>
  <si>
    <t>松山工業高校</t>
  </si>
  <si>
    <t>タカス アキラ</t>
  </si>
  <si>
    <t>2016-06-14 10:51:51</t>
  </si>
  <si>
    <t>タムラ サラ</t>
  </si>
  <si>
    <t>2016-06-16 15:59:24</t>
  </si>
  <si>
    <t>サカモト タクミ</t>
  </si>
  <si>
    <t>2016-06-14 15:37:37</t>
  </si>
  <si>
    <t>茨城県立藤代紫水高等学校</t>
  </si>
  <si>
    <t>ノグチ カツヤ</t>
  </si>
  <si>
    <t>2016-06-20 15:07:47</t>
  </si>
  <si>
    <t>新潟県立柏崎工業高校</t>
  </si>
  <si>
    <t>フジタ カツラ</t>
  </si>
  <si>
    <t>2016-06-14 11:05:24</t>
  </si>
  <si>
    <t>山形中央高校</t>
  </si>
  <si>
    <t>サイトウ ミツエ</t>
  </si>
  <si>
    <t>2016-06-20 15:49:32</t>
  </si>
  <si>
    <t>昭和第一学園高等学校</t>
  </si>
  <si>
    <t>ミヨカワ リョウ</t>
  </si>
  <si>
    <t>2016-06-20 11:52:40</t>
  </si>
  <si>
    <t>ナカガワ リョウスケ</t>
  </si>
  <si>
    <t>2016-06-20 16:35:34</t>
  </si>
  <si>
    <t>佐賀清和高校</t>
  </si>
  <si>
    <t>ヨシダ ショウイチ</t>
  </si>
  <si>
    <t>2016-06-15 17:57:46</t>
  </si>
  <si>
    <t>スガワラ アヤカ</t>
  </si>
  <si>
    <t>2016-06-16 17:41:24</t>
  </si>
  <si>
    <t>岐阜市立岐阜商業高等学校</t>
  </si>
  <si>
    <t>トリザワ ミヒロ</t>
  </si>
  <si>
    <t>2016-06-07 17:27:55</t>
  </si>
  <si>
    <t>コセキ ミズホ</t>
  </si>
  <si>
    <t>2016-06-10 12:38:21</t>
  </si>
  <si>
    <t>教員</t>
  </si>
  <si>
    <t>大分高等学校</t>
  </si>
  <si>
    <t>フジイエ ケイジ</t>
  </si>
  <si>
    <t>2016-06-21 12:00:11</t>
  </si>
  <si>
    <t>イシカワ ユウト</t>
  </si>
  <si>
    <t>2016-06-09 15:46:36</t>
  </si>
  <si>
    <t>ナカムラ リュウイチ</t>
  </si>
  <si>
    <t>2016-06-21 09:45:59</t>
  </si>
  <si>
    <t>県立香川中央高等学校</t>
  </si>
  <si>
    <t>オクタニ ショウタ</t>
  </si>
  <si>
    <t>2016-06-15 18:33:47</t>
  </si>
  <si>
    <t>奈良市立一条高等学校</t>
  </si>
  <si>
    <t>フサガワ トモカ</t>
  </si>
  <si>
    <t>2016-06-13 17:01:20</t>
  </si>
  <si>
    <t>タカダ イツキ</t>
  </si>
  <si>
    <t>2016-06-20 10:32:48</t>
  </si>
  <si>
    <t>キムラ レイヤ</t>
  </si>
  <si>
    <t>2016-06-18 11:31:46</t>
  </si>
  <si>
    <t>長野南高校</t>
  </si>
  <si>
    <t>オカムラ トモヤ</t>
  </si>
  <si>
    <t>2016-06-20 18:26:37</t>
  </si>
  <si>
    <t>高岡向陵高校</t>
  </si>
  <si>
    <t>タキグチ ケンユウ</t>
  </si>
  <si>
    <t>2016-06-21 14:47:49</t>
  </si>
  <si>
    <t>タナカ リナ</t>
  </si>
  <si>
    <t>近江兄弟社高校(3年)</t>
  </si>
  <si>
    <t>2016-06-14 12:44:16</t>
  </si>
  <si>
    <t>ヤマウチ ユウゾウ</t>
  </si>
  <si>
    <t>山内接骨院</t>
  </si>
  <si>
    <t>2016-06-16 09:32:55</t>
  </si>
  <si>
    <t>県立小林秀峰高校</t>
  </si>
  <si>
    <t>ヨシゾノ カホ</t>
  </si>
  <si>
    <t>2016-06-08 10:30:15</t>
  </si>
  <si>
    <t>帝京安積高校</t>
  </si>
  <si>
    <t>ヨシダ レノン</t>
  </si>
  <si>
    <t>2016-06-07 18:06:14</t>
  </si>
  <si>
    <t>ミモト ヒカル</t>
  </si>
  <si>
    <t>2016-06-09 09:44:32</t>
  </si>
  <si>
    <t>クワサキ ケイスケ</t>
  </si>
  <si>
    <t>2016-06-13 15:13:00</t>
  </si>
  <si>
    <t>清水桜が丘高校</t>
  </si>
  <si>
    <t>アダチ リョウカ</t>
  </si>
  <si>
    <t>2016-06-10 16:10:47</t>
  </si>
  <si>
    <t>博多高校</t>
  </si>
  <si>
    <t>タカキ シュン</t>
  </si>
  <si>
    <t>2016-06-13 15:31:44</t>
  </si>
  <si>
    <t>前　半</t>
    <rPh sb="0" eb="1">
      <t>マエ</t>
    </rPh>
    <rPh sb="2" eb="3">
      <t>ハン</t>
    </rPh>
    <phoneticPr fontId="1"/>
  </si>
  <si>
    <t>C</t>
    <phoneticPr fontId="1"/>
  </si>
  <si>
    <t>各period終了時の合計得点を入力</t>
    <rPh sb="0" eb="1">
      <t>カク</t>
    </rPh>
    <rPh sb="7" eb="10">
      <t>シュウリョウジ</t>
    </rPh>
    <rPh sb="11" eb="13">
      <t>ゴウケイ</t>
    </rPh>
    <rPh sb="13" eb="15">
      <t>トクテン</t>
    </rPh>
    <rPh sb="16" eb="18">
      <t>ニュウリョク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</si>
  <si>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</si>
  <si>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</si>
  <si>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延1前</t>
    <rPh sb="0" eb="1">
      <t>ノベ</t>
    </rPh>
    <rPh sb="2" eb="3">
      <t>マエ</t>
    </rPh>
    <phoneticPr fontId="1"/>
  </si>
  <si>
    <t>延1後</t>
    <rPh sb="0" eb="1">
      <t>ノベ</t>
    </rPh>
    <rPh sb="2" eb="3">
      <t>ウシ</t>
    </rPh>
    <phoneticPr fontId="1"/>
  </si>
  <si>
    <t>延2前</t>
    <rPh sb="0" eb="1">
      <t>ノベ</t>
    </rPh>
    <rPh sb="2" eb="3">
      <t>マエ</t>
    </rPh>
    <phoneticPr fontId="1"/>
  </si>
  <si>
    <t>7mTC</t>
    <phoneticPr fontId="1"/>
  </si>
  <si>
    <t>A</t>
    <phoneticPr fontId="1"/>
  </si>
  <si>
    <t>B</t>
    <phoneticPr fontId="1"/>
  </si>
  <si>
    <t>延長</t>
    <rPh sb="0" eb="2">
      <t>エンチョウ</t>
    </rPh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</si>
  <si>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</si>
  <si>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</si>
  <si>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</si>
  <si>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</si>
  <si>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緊急時</t>
    <rPh sb="0" eb="3">
      <t>キンキュウジ</t>
    </rPh>
    <phoneticPr fontId="1"/>
  </si>
  <si>
    <t>得点のみ</t>
    <rPh sb="0" eb="2">
      <t>トクテン</t>
    </rPh>
    <phoneticPr fontId="1"/>
  </si>
  <si>
    <t>ビ</t>
    <phoneticPr fontId="1"/>
  </si>
  <si>
    <t>あ</t>
    <phoneticPr fontId="1"/>
  </si>
  <si>
    <t>得点</t>
  </si>
  <si>
    <t>警告</t>
  </si>
  <si>
    <t>済南学院高校</t>
    <rPh sb="0" eb="2">
      <t>セイナン</t>
    </rPh>
    <rPh sb="2" eb="4">
      <t>ガクイン</t>
    </rPh>
    <rPh sb="4" eb="6">
      <t>コウコウ</t>
    </rPh>
    <phoneticPr fontId="1"/>
  </si>
  <si>
    <t>済南学院</t>
    <rPh sb="0" eb="2">
      <t>セイナン</t>
    </rPh>
    <rPh sb="2" eb="4">
      <t>ガクイン</t>
    </rPh>
    <phoneticPr fontId="1"/>
  </si>
  <si>
    <t>最上農業高校</t>
    <rPh sb="0" eb="2">
      <t>サイジョウ</t>
    </rPh>
    <rPh sb="2" eb="4">
      <t>ノウギョウ</t>
    </rPh>
    <rPh sb="4" eb="6">
      <t>コウコウ</t>
    </rPh>
    <phoneticPr fontId="1"/>
  </si>
  <si>
    <t>最上農業</t>
    <rPh sb="0" eb="2">
      <t>サイジョウ</t>
    </rPh>
    <rPh sb="2" eb="4">
      <t>ノウギョウ</t>
    </rPh>
    <phoneticPr fontId="1"/>
  </si>
  <si>
    <t>長門 一の宮</t>
  </si>
  <si>
    <t>長門 湯本</t>
  </si>
  <si>
    <t>長門 長沢</t>
  </si>
  <si>
    <t>長門 本山</t>
  </si>
  <si>
    <t>長門 古市</t>
  </si>
  <si>
    <t>長門 二見</t>
  </si>
  <si>
    <t>長門 粟野</t>
  </si>
  <si>
    <t>長門 三隅</t>
  </si>
  <si>
    <t>長門 大井</t>
  </si>
  <si>
    <t>周防 佐山</t>
  </si>
  <si>
    <t>周防 花岡</t>
  </si>
  <si>
    <t>周防 下郷</t>
  </si>
  <si>
    <t>周防 高森</t>
  </si>
  <si>
    <t>周防 久保</t>
  </si>
  <si>
    <t>c</t>
    <phoneticPr fontId="1"/>
  </si>
  <si>
    <t>宇賀 本郷</t>
    <rPh sb="0" eb="2">
      <t>ウガ</t>
    </rPh>
    <rPh sb="3" eb="5">
      <t>ホンゴウ</t>
    </rPh>
    <phoneticPr fontId="1"/>
  </si>
  <si>
    <t>湯田 温泉</t>
    <rPh sb="0" eb="2">
      <t>ユダ</t>
    </rPh>
    <rPh sb="3" eb="5">
      <t>オンセン</t>
    </rPh>
    <phoneticPr fontId="1"/>
  </si>
  <si>
    <t>於福 温泉</t>
    <rPh sb="0" eb="2">
      <t>オフク</t>
    </rPh>
    <rPh sb="3" eb="5">
      <t>オンセン</t>
    </rPh>
    <phoneticPr fontId="1"/>
  </si>
  <si>
    <t>川棚 温泉</t>
    <rPh sb="0" eb="2">
      <t>カワタナ</t>
    </rPh>
    <rPh sb="3" eb="5">
      <t>オンセン</t>
    </rPh>
    <phoneticPr fontId="1"/>
  </si>
  <si>
    <t>俵山 温泉</t>
    <rPh sb="0" eb="2">
      <t>タワラヤマ</t>
    </rPh>
    <rPh sb="3" eb="5">
      <t>オンセン</t>
    </rPh>
    <phoneticPr fontId="1"/>
  </si>
  <si>
    <t>済南学院</t>
  </si>
  <si>
    <t>最上農業</t>
  </si>
  <si>
    <t>湯本 温泉</t>
    <rPh sb="0" eb="2">
      <t>ユモト</t>
    </rPh>
    <rPh sb="3" eb="5">
      <t>オンセン</t>
    </rPh>
    <phoneticPr fontId="1"/>
  </si>
  <si>
    <t>石見 横田</t>
    <rPh sb="0" eb="2">
      <t>イワミ</t>
    </rPh>
    <rPh sb="3" eb="5">
      <t>ヨコタ</t>
    </rPh>
    <phoneticPr fontId="1"/>
  </si>
  <si>
    <t>三保 三隅</t>
    <rPh sb="0" eb="2">
      <t>ミホ</t>
    </rPh>
    <rPh sb="3" eb="5">
      <t>ミスミ</t>
    </rPh>
    <phoneticPr fontId="1"/>
  </si>
  <si>
    <t>石見 津田</t>
    <rPh sb="0" eb="2">
      <t>イワミ</t>
    </rPh>
    <rPh sb="3" eb="5">
      <t>ツダ</t>
    </rPh>
    <phoneticPr fontId="1"/>
  </si>
  <si>
    <t>梶栗 郷台地</t>
    <rPh sb="0" eb="1">
      <t>カジ</t>
    </rPh>
    <rPh sb="1" eb="2">
      <t>クリ</t>
    </rPh>
    <rPh sb="3" eb="4">
      <t>ゴウ</t>
    </rPh>
    <rPh sb="4" eb="6">
      <t>ダイチ</t>
    </rPh>
    <phoneticPr fontId="1"/>
  </si>
  <si>
    <t>宇田 郷</t>
    <rPh sb="0" eb="2">
      <t>ウダ</t>
    </rPh>
    <rPh sb="3" eb="4">
      <t>ゴウ</t>
    </rPh>
    <phoneticPr fontId="1"/>
  </si>
  <si>
    <t>戸田 小浜</t>
    <rPh sb="0" eb="2">
      <t>トダ</t>
    </rPh>
    <rPh sb="3" eb="4">
      <t>オ</t>
    </rPh>
    <rPh sb="4" eb="5">
      <t>ハマ</t>
    </rPh>
    <phoneticPr fontId="1"/>
  </si>
  <si>
    <t>宇部 岬</t>
    <rPh sb="0" eb="2">
      <t>ウベ</t>
    </rPh>
    <rPh sb="3" eb="4">
      <t>ミサキ</t>
    </rPh>
    <phoneticPr fontId="1"/>
  </si>
  <si>
    <t>宇部 新川</t>
    <rPh sb="0" eb="2">
      <t>ウベ</t>
    </rPh>
    <rPh sb="3" eb="5">
      <t>シンカワ</t>
    </rPh>
    <phoneticPr fontId="1"/>
  </si>
  <si>
    <t>小野田 港</t>
    <rPh sb="0" eb="3">
      <t>オノダ</t>
    </rPh>
    <rPh sb="4" eb="5">
      <t>ミナト</t>
    </rPh>
    <phoneticPr fontId="1"/>
  </si>
  <si>
    <t>南 小野田</t>
    <rPh sb="0" eb="1">
      <t>ミナミ</t>
    </rPh>
    <rPh sb="2" eb="5">
      <t>オノダ</t>
    </rPh>
    <phoneticPr fontId="1"/>
  </si>
  <si>
    <t>浜 河内</t>
    <rPh sb="0" eb="1">
      <t>ハマ</t>
    </rPh>
    <rPh sb="2" eb="4">
      <t>コウチ</t>
    </rPh>
    <phoneticPr fontId="1"/>
  </si>
  <si>
    <t>守内 かさ神</t>
    <rPh sb="0" eb="1">
      <t>モリ</t>
    </rPh>
    <rPh sb="1" eb="2">
      <t>ウチ</t>
    </rPh>
    <rPh sb="5" eb="6">
      <t>カミ</t>
    </rPh>
    <phoneticPr fontId="1"/>
  </si>
  <si>
    <t>清流 新岩国</t>
    <rPh sb="0" eb="2">
      <t>セイリュウ</t>
    </rPh>
    <rPh sb="3" eb="6">
      <t>シンイワクニ</t>
    </rPh>
    <phoneticPr fontId="1"/>
  </si>
  <si>
    <t>和木 厚保</t>
    <rPh sb="0" eb="2">
      <t>ワキ</t>
    </rPh>
    <phoneticPr fontId="1"/>
  </si>
  <si>
    <t>幡生 厚東</t>
    <rPh sb="3" eb="5">
      <t>コトウ</t>
    </rPh>
    <phoneticPr fontId="1"/>
  </si>
  <si>
    <t>目出 特牛</t>
    <rPh sb="3" eb="5">
      <t>コットイ</t>
    </rPh>
    <phoneticPr fontId="1"/>
  </si>
  <si>
    <t>戸田 生野屋</t>
    <rPh sb="0" eb="2">
      <t>ヘタ</t>
    </rPh>
    <phoneticPr fontId="1"/>
  </si>
  <si>
    <t>北 河内</t>
    <rPh sb="0" eb="1">
      <t>キタ</t>
    </rPh>
    <rPh sb="2" eb="4">
      <t>カワウチ</t>
    </rPh>
    <phoneticPr fontId="1"/>
  </si>
  <si>
    <t>西 岩国</t>
    <rPh sb="0" eb="1">
      <t>ニシ</t>
    </rPh>
    <rPh sb="2" eb="4">
      <t>イワクニ</t>
    </rPh>
    <phoneticPr fontId="1"/>
  </si>
  <si>
    <t>東 新川</t>
    <rPh sb="0" eb="1">
      <t>ヒガシ</t>
    </rPh>
    <rPh sb="2" eb="4">
      <t>シンカワ</t>
    </rPh>
    <phoneticPr fontId="1"/>
  </si>
  <si>
    <t>0202</t>
  </si>
  <si>
    <t>7m失敗</t>
  </si>
  <si>
    <t>0250</t>
  </si>
  <si>
    <t>0344</t>
  </si>
  <si>
    <t>0530</t>
  </si>
  <si>
    <t>0600</t>
  </si>
  <si>
    <t>0653</t>
  </si>
  <si>
    <t>0837</t>
  </si>
  <si>
    <t>1100</t>
  </si>
  <si>
    <t>1212</t>
  </si>
  <si>
    <t>1305</t>
  </si>
  <si>
    <t>1441</t>
  </si>
  <si>
    <t>1554</t>
  </si>
  <si>
    <t>1635</t>
  </si>
  <si>
    <t>7m得点</t>
  </si>
  <si>
    <t>1722</t>
  </si>
  <si>
    <t>1905</t>
  </si>
  <si>
    <t>2119</t>
  </si>
  <si>
    <t>2146</t>
  </si>
  <si>
    <t>2354</t>
  </si>
  <si>
    <t>退場</t>
  </si>
  <si>
    <t>2500</t>
  </si>
  <si>
    <r>
      <rPr>
        <sz val="12"/>
        <color theme="1"/>
        <rFont val="ＭＳ Ｐゴシック"/>
        <family val="3"/>
        <charset val="128"/>
      </rPr>
      <t>後　半</t>
    </r>
    <rPh sb="0" eb="1">
      <t>アト</t>
    </rPh>
    <rPh sb="2" eb="3">
      <t>ハン</t>
    </rPh>
    <phoneticPr fontId="1"/>
  </si>
  <si>
    <t>0035</t>
  </si>
  <si>
    <t>0207</t>
  </si>
  <si>
    <t>0315</t>
  </si>
  <si>
    <t>0400</t>
  </si>
  <si>
    <t>0450</t>
  </si>
  <si>
    <t>0516</t>
  </si>
  <si>
    <t>0615</t>
  </si>
  <si>
    <t>0710</t>
  </si>
  <si>
    <t>0848</t>
  </si>
  <si>
    <t>0925</t>
  </si>
  <si>
    <t>1016</t>
  </si>
  <si>
    <t>1115</t>
  </si>
  <si>
    <t>1130</t>
  </si>
  <si>
    <t>1248</t>
  </si>
  <si>
    <t>1513</t>
  </si>
  <si>
    <t>1552</t>
  </si>
  <si>
    <t>1745</t>
  </si>
  <si>
    <t>2253</t>
  </si>
  <si>
    <t>2235</t>
  </si>
  <si>
    <t>2337</t>
  </si>
  <si>
    <t>2420</t>
  </si>
  <si>
    <t>2440</t>
  </si>
  <si>
    <t>失格</t>
  </si>
  <si>
    <t>2630</t>
  </si>
  <si>
    <t>失格報告書</t>
  </si>
  <si>
    <t>2729</t>
  </si>
  <si>
    <r>
      <rPr>
        <sz val="12"/>
        <color theme="1"/>
        <rFont val="ＭＳ Ｐゴシック"/>
        <family val="3"/>
        <charset val="128"/>
      </rPr>
      <t>延１前半</t>
    </r>
    <rPh sb="0" eb="1">
      <t>エン</t>
    </rPh>
    <rPh sb="2" eb="4">
      <t>ゼンハン</t>
    </rPh>
    <phoneticPr fontId="1"/>
  </si>
  <si>
    <t>0134</t>
  </si>
  <si>
    <t>0155</t>
  </si>
  <si>
    <r>
      <rPr>
        <sz val="12"/>
        <color theme="1"/>
        <rFont val="ＭＳ Ｐゴシック"/>
        <family val="3"/>
        <charset val="128"/>
      </rPr>
      <t>延１後半</t>
    </r>
    <rPh sb="0" eb="1">
      <t>ノベ</t>
    </rPh>
    <rPh sb="2" eb="4">
      <t>コウハン</t>
    </rPh>
    <phoneticPr fontId="1"/>
  </si>
  <si>
    <t>0235</t>
  </si>
  <si>
    <t>0455</t>
  </si>
  <si>
    <r>
      <rPr>
        <sz val="12"/>
        <color theme="1"/>
        <rFont val="ＭＳ Ｐゴシック"/>
        <family val="3"/>
        <charset val="128"/>
      </rPr>
      <t>延</t>
    </r>
    <r>
      <rPr>
        <sz val="12"/>
        <color theme="1"/>
        <rFont val="Tahoma"/>
        <family val="2"/>
      </rPr>
      <t>2</t>
    </r>
    <r>
      <rPr>
        <sz val="12"/>
        <color theme="1"/>
        <rFont val="ＭＳ Ｐゴシック"/>
        <family val="3"/>
        <charset val="128"/>
      </rPr>
      <t>前半</t>
    </r>
    <rPh sb="0" eb="1">
      <t>エン</t>
    </rPh>
    <rPh sb="2" eb="4">
      <t>ゼンハン</t>
    </rPh>
    <phoneticPr fontId="1"/>
  </si>
  <si>
    <t>0030</t>
  </si>
  <si>
    <t>0122</t>
  </si>
  <si>
    <t>0329</t>
  </si>
  <si>
    <r>
      <rPr>
        <sz val="12"/>
        <color theme="1"/>
        <rFont val="ＭＳ Ｐゴシック"/>
        <family val="3"/>
        <charset val="128"/>
      </rPr>
      <t>延</t>
    </r>
    <r>
      <rPr>
        <sz val="12"/>
        <color theme="1"/>
        <rFont val="Tahoma"/>
        <family val="2"/>
      </rPr>
      <t>2</t>
    </r>
    <r>
      <rPr>
        <sz val="12"/>
        <color theme="1"/>
        <rFont val="ＭＳ Ｐゴシック"/>
        <family val="3"/>
        <charset val="128"/>
      </rPr>
      <t>後半</t>
    </r>
    <rPh sb="0" eb="1">
      <t>エン</t>
    </rPh>
    <rPh sb="2" eb="4">
      <t>コウハン</t>
    </rPh>
    <phoneticPr fontId="1"/>
  </si>
  <si>
    <t>0058</t>
  </si>
  <si>
    <t>0209</t>
  </si>
  <si>
    <t>0410</t>
  </si>
  <si>
    <t>0458</t>
  </si>
  <si>
    <t>佐々木 小次郎</t>
    <rPh sb="0" eb="3">
      <t>ササキ</t>
    </rPh>
    <rPh sb="4" eb="7">
      <t>コジロウ</t>
    </rPh>
    <phoneticPr fontId="1"/>
  </si>
  <si>
    <t>吉田 松陰</t>
    <rPh sb="0" eb="2">
      <t>ヨシダ</t>
    </rPh>
    <rPh sb="3" eb="5">
      <t>ショウイン</t>
    </rPh>
    <phoneticPr fontId="1"/>
  </si>
  <si>
    <t>高杉 晋作</t>
    <rPh sb="0" eb="2">
      <t>タカスギ</t>
    </rPh>
    <rPh sb="3" eb="5">
      <t>シンサク</t>
    </rPh>
    <phoneticPr fontId="1"/>
  </si>
  <si>
    <t>宮本 武蔵</t>
    <rPh sb="0" eb="2">
      <t>ミヤモト</t>
    </rPh>
    <rPh sb="3" eb="5">
      <t>ムサシ</t>
    </rPh>
    <phoneticPr fontId="1"/>
  </si>
  <si>
    <t>伊藤 博文</t>
    <rPh sb="0" eb="2">
      <t>イトウ</t>
    </rPh>
    <rPh sb="3" eb="5">
      <t>ヒロフミ</t>
    </rPh>
    <phoneticPr fontId="1"/>
  </si>
  <si>
    <t>Ａチーム</t>
  </si>
  <si>
    <t>中森ハンドボール協会長杯争奪全国総合ハンドボール選手権大会</t>
    <rPh sb="0" eb="12">
      <t>ナカモリハンドボールキョウカイチョウハイ</t>
    </rPh>
    <rPh sb="12" eb="14">
      <t>ソウダツ</t>
    </rPh>
    <rPh sb="14" eb="16">
      <t>ゼンコク</t>
    </rPh>
    <rPh sb="16" eb="18">
      <t>ソウゴウ</t>
    </rPh>
    <rPh sb="24" eb="27">
      <t>センシュケン</t>
    </rPh>
    <rPh sb="27" eb="29">
      <t>タイカイ</t>
    </rPh>
    <phoneticPr fontId="1"/>
  </si>
  <si>
    <t>新下関市体育館(中森第２記念体育館)</t>
    <rPh sb="0" eb="1">
      <t>シン</t>
    </rPh>
    <rPh sb="1" eb="4">
      <t>シモノセキシ</t>
    </rPh>
    <rPh sb="4" eb="7">
      <t>タイイクカン</t>
    </rPh>
    <rPh sb="8" eb="10">
      <t>ナカモリ</t>
    </rPh>
    <rPh sb="10" eb="11">
      <t>ダイ</t>
    </rPh>
    <rPh sb="12" eb="14">
      <t>キネン</t>
    </rPh>
    <rPh sb="14" eb="17">
      <t>タイイクカン</t>
    </rPh>
    <phoneticPr fontId="1"/>
  </si>
  <si>
    <t>その他(書き換えてください)</t>
    <phoneticPr fontId="1"/>
  </si>
  <si>
    <t>タイムアウト</t>
  </si>
  <si>
    <t>後</t>
  </si>
  <si>
    <t>前</t>
  </si>
  <si>
    <t>2645</t>
    <phoneticPr fontId="1"/>
  </si>
  <si>
    <t>2829</t>
  </si>
  <si>
    <t>2940</t>
  </si>
  <si>
    <t>1439</t>
    <phoneticPr fontId="1"/>
  </si>
  <si>
    <t>・済南学院2番は報告書付き失格である。</t>
    <phoneticPr fontId="1"/>
  </si>
  <si>
    <t>2146</t>
    <phoneticPr fontId="1"/>
  </si>
  <si>
    <t>1439</t>
    <phoneticPr fontId="1"/>
  </si>
  <si>
    <t>2119</t>
    <phoneticPr fontId="1"/>
  </si>
  <si>
    <t>2645</t>
    <phoneticPr fontId="1"/>
  </si>
  <si>
    <t>2729</t>
    <phoneticPr fontId="1"/>
  </si>
  <si>
    <t>2940</t>
    <phoneticPr fontId="1"/>
  </si>
  <si>
    <t>女子</t>
  </si>
  <si>
    <t>running入力欄</t>
    <rPh sb="7" eb="10">
      <t>ニュウリョクラン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</si>
</sst>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7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>
      <alignment vertical="center"/>
    </xf>
    <xf numFmtId="0" fontId="5" fillId="0" borderId="19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7" fillId="0" borderId="0" xfId="1" applyFill="1" applyProtection="1"/>
    <xf numFmtId="49" fontId="7" fillId="0" borderId="77" xfId="1" applyNumberFormat="1" applyFill="1" applyBorder="1" applyProtection="1"/>
    <xf numFmtId="49" fontId="7" fillId="0" borderId="77" xfId="1" applyNumberFormat="1" applyFill="1" applyBorder="1" applyAlignment="1" applyProtection="1">
      <alignment horizontal="right"/>
    </xf>
    <xf numFmtId="0" fontId="7" fillId="0" borderId="77" xfId="1" applyNumberFormat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>
      <alignment vertical="center"/>
    </xf>
    <xf numFmtId="0" fontId="7" fillId="0" borderId="0" xfId="1" applyNumberFormat="1" applyFill="1" applyProtection="1"/>
    <xf numFmtId="0" fontId="7" fillId="0" borderId="77" xfId="1" applyNumberFormat="1" applyFill="1" applyBorder="1" applyAlignment="1" applyProtection="1">
      <alignment horizontal="right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5" borderId="100" xfId="0" applyFont="1" applyFill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4" fillId="0" borderId="99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4" fillId="0" borderId="18" xfId="0" applyFont="1" applyFill="1" applyBorder="1" applyProtection="1">
      <alignment vertical="center"/>
    </xf>
    <xf numFmtId="0" fontId="4" fillId="0" borderId="19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9" xfId="0" applyFont="1" applyFill="1" applyBorder="1" applyAlignment="1" applyProtection="1">
      <alignment horizontal="right" vertical="center"/>
    </xf>
    <xf numFmtId="0" fontId="4" fillId="0" borderId="7" xfId="0" applyFont="1" applyFill="1" applyBorder="1" applyProtection="1">
      <alignment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/>
    <xf numFmtId="0" fontId="16" fillId="0" borderId="0" xfId="0" applyFont="1" applyBorder="1">
      <alignment vertical="center"/>
    </xf>
    <xf numFmtId="0" fontId="12" fillId="0" borderId="0" xfId="0" applyFont="1" applyAlignment="1">
      <alignment vertical="distributed"/>
    </xf>
    <xf numFmtId="0" fontId="12" fillId="0" borderId="0" xfId="0" applyFont="1" applyAlignment="1">
      <alignment horizontal="distributed"/>
    </xf>
    <xf numFmtId="0" fontId="16" fillId="2" borderId="0" xfId="0" applyFont="1" applyFill="1">
      <alignment vertical="center"/>
    </xf>
    <xf numFmtId="0" fontId="16" fillId="2" borderId="0" xfId="0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2" xfId="0" applyFont="1" applyBorder="1" applyAlignment="1" applyProtection="1">
      <alignment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6" fillId="0" borderId="6" xfId="0" applyFont="1" applyBorder="1" applyProtection="1">
      <alignment vertical="center"/>
    </xf>
    <xf numFmtId="0" fontId="16" fillId="0" borderId="60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6" fillId="0" borderId="53" xfId="0" applyFont="1" applyBorder="1" applyAlignment="1" applyProtection="1">
      <alignment horizontal="center" vertical="center"/>
    </xf>
    <xf numFmtId="0" fontId="19" fillId="0" borderId="57" xfId="0" applyFont="1" applyFill="1" applyBorder="1" applyAlignment="1" applyProtection="1">
      <alignment horizontal="center" vertical="center" shrinkToFit="1"/>
    </xf>
    <xf numFmtId="0" fontId="16" fillId="0" borderId="51" xfId="0" applyFont="1" applyBorder="1" applyAlignment="1" applyProtection="1">
      <alignment vertical="center"/>
    </xf>
    <xf numFmtId="0" fontId="16" fillId="0" borderId="75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76" xfId="0" applyFont="1" applyFill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0" borderId="0" xfId="0" applyFont="1" applyFill="1" applyProtection="1">
      <alignment vertical="center"/>
    </xf>
    <xf numFmtId="0" fontId="16" fillId="0" borderId="74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70" xfId="0" applyFont="1" applyBorder="1" applyAlignment="1">
      <alignment vertical="center"/>
    </xf>
    <xf numFmtId="0" fontId="16" fillId="0" borderId="76" xfId="0" applyFont="1" applyBorder="1" applyAlignment="1">
      <alignment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vertical="center"/>
    </xf>
    <xf numFmtId="0" fontId="16" fillId="0" borderId="52" xfId="0" applyFont="1" applyBorder="1" applyProtection="1">
      <alignment vertical="center"/>
    </xf>
    <xf numFmtId="0" fontId="21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NumberFormat="1" applyFont="1" applyBorder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22" fillId="0" borderId="2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Protection="1">
      <alignment vertical="center"/>
    </xf>
    <xf numFmtId="0" fontId="22" fillId="0" borderId="0" xfId="0" applyFo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8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57" xfId="0" applyBorder="1">
      <alignment vertical="center"/>
    </xf>
    <xf numFmtId="0" fontId="0" fillId="0" borderId="57" xfId="0" applyBorder="1" applyProtection="1">
      <alignment vertical="center"/>
    </xf>
    <xf numFmtId="0" fontId="0" fillId="0" borderId="102" xfId="0" applyBorder="1">
      <alignment vertical="center"/>
    </xf>
    <xf numFmtId="0" fontId="0" fillId="0" borderId="103" xfId="0" applyBorder="1" applyProtection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12" xfId="0" applyBorder="1">
      <alignment vertical="center"/>
    </xf>
    <xf numFmtId="0" fontId="0" fillId="0" borderId="70" xfId="0" applyBorder="1" applyProtection="1">
      <alignment vertical="center"/>
    </xf>
    <xf numFmtId="0" fontId="0" fillId="0" borderId="113" xfId="0" applyBorder="1" applyProtection="1">
      <alignment vertical="center"/>
    </xf>
    <xf numFmtId="0" fontId="0" fillId="0" borderId="114" xfId="0" applyBorder="1">
      <alignment vertical="center"/>
    </xf>
    <xf numFmtId="0" fontId="0" fillId="0" borderId="67" xfId="0" applyBorder="1">
      <alignment vertical="center"/>
    </xf>
    <xf numFmtId="0" fontId="0" fillId="0" borderId="115" xfId="0" applyBorder="1">
      <alignment vertical="center"/>
    </xf>
    <xf numFmtId="0" fontId="0" fillId="0" borderId="67" xfId="0" applyBorder="1" applyProtection="1">
      <alignment vertical="center"/>
    </xf>
    <xf numFmtId="0" fontId="0" fillId="0" borderId="115" xfId="0" applyBorder="1" applyProtection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0" xfId="0" applyBorder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22" fillId="0" borderId="3" xfId="0" applyFont="1" applyBorder="1" applyProtection="1">
      <alignment vertical="center"/>
    </xf>
    <xf numFmtId="0" fontId="22" fillId="0" borderId="2" xfId="0" applyFont="1" applyBorder="1" applyProtection="1">
      <alignment vertical="center"/>
    </xf>
    <xf numFmtId="0" fontId="22" fillId="0" borderId="4" xfId="0" applyFont="1" applyBorder="1" applyProtection="1">
      <alignment vertical="center"/>
    </xf>
    <xf numFmtId="0" fontId="22" fillId="0" borderId="19" xfId="0" applyFont="1" applyBorder="1" applyProtection="1">
      <alignment vertical="center"/>
    </xf>
    <xf numFmtId="0" fontId="22" fillId="0" borderId="18" xfId="0" applyFont="1" applyBorder="1" applyProtection="1">
      <alignment vertical="center"/>
    </xf>
    <xf numFmtId="0" fontId="22" fillId="0" borderId="5" xfId="0" applyFont="1" applyBorder="1" applyProtection="1">
      <alignment vertical="center"/>
    </xf>
    <xf numFmtId="0" fontId="22" fillId="0" borderId="6" xfId="0" applyFont="1" applyBorder="1" applyProtection="1">
      <alignment vertical="center"/>
    </xf>
    <xf numFmtId="0" fontId="22" fillId="0" borderId="7" xfId="0" applyFont="1" applyBorder="1" applyProtection="1">
      <alignment vertical="center"/>
    </xf>
    <xf numFmtId="0" fontId="16" fillId="0" borderId="97" xfId="0" applyFont="1" applyFill="1" applyBorder="1" applyProtection="1">
      <alignment vertical="center"/>
    </xf>
    <xf numFmtId="0" fontId="16" fillId="0" borderId="98" xfId="0" applyFont="1" applyFill="1" applyBorder="1" applyProtection="1">
      <alignment vertical="center"/>
    </xf>
    <xf numFmtId="0" fontId="16" fillId="0" borderId="99" xfId="0" applyFont="1" applyFill="1" applyBorder="1" applyProtection="1">
      <alignment vertical="center"/>
    </xf>
    <xf numFmtId="0" fontId="31" fillId="0" borderId="77" xfId="1" applyNumberFormat="1" applyFont="1" applyFill="1" applyBorder="1" applyAlignment="1" applyProtection="1">
      <alignment horizontal="left"/>
    </xf>
    <xf numFmtId="0" fontId="32" fillId="0" borderId="98" xfId="0" applyNumberFormat="1" applyFont="1" applyFill="1" applyBorder="1" applyAlignment="1">
      <alignment horizontal="left" vertical="center"/>
    </xf>
    <xf numFmtId="0" fontId="31" fillId="0" borderId="120" xfId="1" applyNumberFormat="1" applyFont="1" applyFill="1" applyBorder="1" applyAlignment="1" applyProtection="1">
      <alignment horizontal="left"/>
    </xf>
    <xf numFmtId="0" fontId="32" fillId="0" borderId="120" xfId="0" applyNumberFormat="1" applyFont="1" applyFill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1" fillId="0" borderId="3" xfId="0" applyFont="1" applyBorder="1" applyProtection="1">
      <alignment vertical="center"/>
    </xf>
    <xf numFmtId="0" fontId="21" fillId="0" borderId="2" xfId="0" applyFont="1" applyBorder="1" applyProtection="1">
      <alignment vertical="center"/>
    </xf>
    <xf numFmtId="0" fontId="21" fillId="0" borderId="4" xfId="0" applyFont="1" applyBorder="1" applyProtection="1">
      <alignment vertical="center"/>
    </xf>
    <xf numFmtId="0" fontId="22" fillId="0" borderId="35" xfId="0" applyFont="1" applyBorder="1" applyAlignment="1" applyProtection="1">
      <alignment vertical="center"/>
    </xf>
    <xf numFmtId="0" fontId="22" fillId="0" borderId="36" xfId="0" applyFont="1" applyBorder="1" applyAlignment="1" applyProtection="1">
      <alignment vertical="center"/>
    </xf>
    <xf numFmtId="0" fontId="22" fillId="0" borderId="36" xfId="0" applyFont="1" applyBorder="1" applyProtection="1">
      <alignment vertical="center"/>
    </xf>
    <xf numFmtId="0" fontId="22" fillId="0" borderId="37" xfId="0" applyFont="1" applyBorder="1" applyProtection="1">
      <alignment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/>
    </xf>
    <xf numFmtId="0" fontId="22" fillId="0" borderId="34" xfId="0" applyFont="1" applyBorder="1" applyProtection="1">
      <alignment vertical="center"/>
    </xf>
    <xf numFmtId="0" fontId="22" fillId="0" borderId="88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22" fillId="0" borderId="56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0" fillId="0" borderId="122" xfId="0" applyBorder="1">
      <alignment vertical="center"/>
    </xf>
    <xf numFmtId="0" fontId="0" fillId="0" borderId="68" xfId="0" applyBorder="1" applyProtection="1">
      <alignment vertical="center"/>
    </xf>
    <xf numFmtId="0" fontId="0" fillId="0" borderId="65" xfId="0" applyBorder="1" applyProtection="1">
      <alignment vertical="center"/>
    </xf>
    <xf numFmtId="0" fontId="0" fillId="0" borderId="71" xfId="0" applyBorder="1" applyProtection="1">
      <alignment vertical="center"/>
    </xf>
    <xf numFmtId="0" fontId="0" fillId="0" borderId="68" xfId="0" applyBorder="1">
      <alignment vertical="center"/>
    </xf>
    <xf numFmtId="0" fontId="0" fillId="0" borderId="65" xfId="0" applyBorder="1">
      <alignment vertical="center"/>
    </xf>
    <xf numFmtId="0" fontId="0" fillId="0" borderId="123" xfId="0" applyBorder="1">
      <alignment vertical="center"/>
    </xf>
    <xf numFmtId="0" fontId="0" fillId="0" borderId="124" xfId="0" applyBorder="1" applyProtection="1">
      <alignment vertical="center"/>
    </xf>
    <xf numFmtId="0" fontId="0" fillId="0" borderId="106" xfId="0" applyBorder="1" applyProtection="1">
      <alignment vertical="center"/>
    </xf>
    <xf numFmtId="0" fontId="0" fillId="0" borderId="124" xfId="0" applyBorder="1">
      <alignment vertical="center"/>
    </xf>
    <xf numFmtId="0" fontId="22" fillId="0" borderId="130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130" xfId="0" applyFont="1" applyBorder="1" applyAlignment="1" applyProtection="1">
      <alignment vertical="center"/>
    </xf>
    <xf numFmtId="0" fontId="22" fillId="0" borderId="51" xfId="0" applyFont="1" applyBorder="1" applyAlignment="1" applyProtection="1">
      <alignment vertical="center"/>
    </xf>
    <xf numFmtId="0" fontId="22" fillId="0" borderId="54" xfId="0" applyFont="1" applyBorder="1" applyAlignment="1" applyProtection="1">
      <alignment vertical="center"/>
    </xf>
    <xf numFmtId="0" fontId="21" fillId="0" borderId="98" xfId="0" applyFont="1" applyBorder="1" applyProtection="1">
      <alignment vertical="center"/>
    </xf>
    <xf numFmtId="0" fontId="22" fillId="0" borderId="98" xfId="0" applyFont="1" applyBorder="1" applyProtection="1">
      <alignment vertical="center"/>
    </xf>
    <xf numFmtId="0" fontId="22" fillId="0" borderId="127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38" xfId="0" applyFont="1" applyBorder="1" applyAlignment="1" applyProtection="1">
      <alignment horizontal="center" vertical="center" shrinkToFit="1"/>
    </xf>
    <xf numFmtId="0" fontId="21" fillId="0" borderId="98" xfId="0" applyFont="1" applyBorder="1">
      <alignment vertical="center"/>
    </xf>
    <xf numFmtId="0" fontId="33" fillId="0" borderId="134" xfId="0" applyFont="1" applyBorder="1">
      <alignment vertical="center"/>
    </xf>
    <xf numFmtId="0" fontId="0" fillId="0" borderId="125" xfId="0" applyBorder="1">
      <alignment vertical="center"/>
    </xf>
    <xf numFmtId="0" fontId="0" fillId="4" borderId="121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119" xfId="0" applyFill="1" applyBorder="1" applyAlignment="1" applyProtection="1">
      <alignment horizontal="center" vertical="center"/>
      <protection locked="0"/>
    </xf>
    <xf numFmtId="0" fontId="16" fillId="4" borderId="0" xfId="0" applyFont="1" applyFill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16" fillId="0" borderId="97" xfId="0" applyFont="1" applyBorder="1" applyProtection="1">
      <alignment vertical="center"/>
    </xf>
    <xf numFmtId="0" fontId="16" fillId="0" borderId="98" xfId="0" applyFont="1" applyBorder="1" applyProtection="1">
      <alignment vertical="center"/>
    </xf>
    <xf numFmtId="0" fontId="16" fillId="0" borderId="98" xfId="0" applyFont="1" applyBorder="1" applyAlignment="1" applyProtection="1">
      <alignment vertical="center"/>
    </xf>
    <xf numFmtId="0" fontId="16" fillId="0" borderId="99" xfId="0" applyFont="1" applyBorder="1" applyAlignme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6" fillId="2" borderId="0" xfId="0" applyFont="1" applyFill="1" applyProtection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Fill="1" applyAlignment="1" applyProtection="1">
      <alignment horizontal="left" vertical="center" shrinkToFit="1"/>
      <protection locked="0"/>
    </xf>
    <xf numFmtId="0" fontId="13" fillId="3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 shrinkToFit="1"/>
    </xf>
    <xf numFmtId="0" fontId="35" fillId="0" borderId="86" xfId="0" applyFont="1" applyBorder="1" applyAlignment="1">
      <alignment horizontal="center" vertical="center"/>
    </xf>
    <xf numFmtId="0" fontId="35" fillId="0" borderId="87" xfId="0" applyFont="1" applyBorder="1" applyAlignment="1">
      <alignment horizontal="center" vertical="center"/>
    </xf>
    <xf numFmtId="0" fontId="35" fillId="0" borderId="87" xfId="0" applyFont="1" applyFill="1" applyBorder="1" applyAlignment="1">
      <alignment horizontal="center" vertical="center"/>
    </xf>
    <xf numFmtId="0" fontId="35" fillId="0" borderId="107" xfId="0" applyFont="1" applyBorder="1" applyAlignment="1">
      <alignment horizontal="center" vertical="center"/>
    </xf>
    <xf numFmtId="0" fontId="36" fillId="0" borderId="80" xfId="0" applyFont="1" applyFill="1" applyBorder="1" applyAlignment="1">
      <alignment horizontal="center" vertical="center" shrinkToFit="1"/>
    </xf>
    <xf numFmtId="0" fontId="36" fillId="0" borderId="80" xfId="0" applyFont="1" applyBorder="1" applyAlignment="1">
      <alignment horizontal="center" vertical="center" shrinkToFit="1"/>
    </xf>
    <xf numFmtId="0" fontId="10" fillId="5" borderId="101" xfId="0" applyFont="1" applyFill="1" applyBorder="1" applyAlignment="1">
      <alignment horizontal="center"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 shrinkToFit="1"/>
    </xf>
    <xf numFmtId="0" fontId="22" fillId="0" borderId="56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32" fillId="0" borderId="77" xfId="0" applyNumberFormat="1" applyFont="1" applyFill="1" applyBorder="1" applyAlignment="1">
      <alignment horizontal="left" vertical="center"/>
    </xf>
    <xf numFmtId="0" fontId="7" fillId="0" borderId="98" xfId="1" applyNumberFormat="1" applyFill="1" applyBorder="1" applyProtection="1"/>
    <xf numFmtId="0" fontId="7" fillId="0" borderId="120" xfId="1" applyNumberFormat="1" applyFill="1" applyBorder="1" applyProtection="1"/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8" borderId="17" xfId="0" applyNumberFormat="1" applyFont="1" applyFill="1" applyBorder="1" applyAlignment="1" applyProtection="1">
      <alignment horizontal="center" vertical="center"/>
      <protection locked="0"/>
    </xf>
    <xf numFmtId="49" fontId="10" fillId="8" borderId="5" xfId="0" applyNumberFormat="1" applyFont="1" applyFill="1" applyBorder="1" applyAlignment="1" applyProtection="1">
      <alignment horizontal="center" vertical="center"/>
      <protection locked="0"/>
    </xf>
    <xf numFmtId="0" fontId="10" fillId="8" borderId="7" xfId="0" applyFont="1" applyFill="1" applyBorder="1" applyProtection="1">
      <alignment vertical="center"/>
      <protection locked="0"/>
    </xf>
    <xf numFmtId="0" fontId="3" fillId="0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96" xfId="0" applyFont="1" applyFill="1" applyBorder="1" applyAlignment="1" applyProtection="1">
      <alignment horizontal="center" vertical="center"/>
    </xf>
    <xf numFmtId="49" fontId="10" fillId="9" borderId="17" xfId="0" applyNumberFormat="1" applyFont="1" applyFill="1" applyBorder="1" applyAlignment="1" applyProtection="1">
      <alignment horizontal="center" vertical="center"/>
      <protection locked="0"/>
    </xf>
    <xf numFmtId="49" fontId="10" fillId="9" borderId="5" xfId="0" applyNumberFormat="1" applyFont="1" applyFill="1" applyBorder="1" applyAlignment="1" applyProtection="1">
      <alignment horizontal="center" vertical="center"/>
      <protection locked="0"/>
    </xf>
    <xf numFmtId="0" fontId="10" fillId="9" borderId="7" xfId="0" applyFont="1" applyFill="1" applyBorder="1" applyProtection="1">
      <alignment vertical="center"/>
      <protection locked="0"/>
    </xf>
    <xf numFmtId="0" fontId="0" fillId="0" borderId="134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5" fillId="0" borderId="131" xfId="0" applyFont="1" applyBorder="1">
      <alignment vertical="center"/>
    </xf>
    <xf numFmtId="0" fontId="40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</xf>
    <xf numFmtId="0" fontId="0" fillId="4" borderId="121" xfId="0" applyFill="1" applyBorder="1" applyAlignment="1" applyProtection="1">
      <alignment horizontal="center" vertical="center"/>
      <protection locked="0"/>
    </xf>
    <xf numFmtId="0" fontId="16" fillId="10" borderId="76" xfId="0" applyFont="1" applyFill="1" applyBorder="1" applyAlignment="1">
      <alignment vertical="center"/>
    </xf>
    <xf numFmtId="0" fontId="16" fillId="10" borderId="75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76" xfId="0" applyFont="1" applyFill="1" applyBorder="1" applyAlignment="1">
      <alignment horizontal="center" vertical="center"/>
    </xf>
    <xf numFmtId="0" fontId="16" fillId="10" borderId="66" xfId="0" applyFont="1" applyFill="1" applyBorder="1" applyAlignment="1" applyProtection="1">
      <alignment vertical="center"/>
    </xf>
    <xf numFmtId="0" fontId="16" fillId="10" borderId="68" xfId="0" applyFont="1" applyFill="1" applyBorder="1" applyAlignment="1" applyProtection="1">
      <alignment horizontal="center" vertical="center"/>
    </xf>
    <xf numFmtId="0" fontId="16" fillId="10" borderId="73" xfId="0" applyFont="1" applyFill="1" applyBorder="1" applyAlignment="1" applyProtection="1">
      <alignment horizontal="center" vertical="center"/>
    </xf>
    <xf numFmtId="0" fontId="16" fillId="10" borderId="66" xfId="0" applyFont="1" applyFill="1" applyBorder="1" applyAlignment="1" applyProtection="1">
      <alignment horizontal="center" vertical="center"/>
    </xf>
    <xf numFmtId="0" fontId="16" fillId="10" borderId="52" xfId="0" applyFont="1" applyFill="1" applyBorder="1" applyProtection="1">
      <alignment vertical="center"/>
    </xf>
    <xf numFmtId="0" fontId="16" fillId="10" borderId="74" xfId="0" applyFont="1" applyFill="1" applyBorder="1" applyAlignment="1">
      <alignment horizontal="center" vertical="center"/>
    </xf>
    <xf numFmtId="0" fontId="16" fillId="10" borderId="68" xfId="0" applyFont="1" applyFill="1" applyBorder="1" applyAlignment="1">
      <alignment horizontal="center" vertical="center"/>
    </xf>
    <xf numFmtId="0" fontId="16" fillId="10" borderId="66" xfId="0" applyFont="1" applyFill="1" applyBorder="1" applyAlignment="1">
      <alignment horizontal="center" vertical="center"/>
    </xf>
    <xf numFmtId="0" fontId="16" fillId="10" borderId="73" xfId="0" applyFont="1" applyFill="1" applyBorder="1" applyAlignment="1">
      <alignment horizontal="center" vertical="center"/>
    </xf>
    <xf numFmtId="0" fontId="16" fillId="10" borderId="65" xfId="0" applyFont="1" applyFill="1" applyBorder="1" applyAlignment="1">
      <alignment horizontal="center" vertical="center"/>
    </xf>
    <xf numFmtId="0" fontId="16" fillId="10" borderId="64" xfId="0" applyFont="1" applyFill="1" applyBorder="1" applyAlignment="1">
      <alignment horizontal="center" vertical="center"/>
    </xf>
    <xf numFmtId="0" fontId="16" fillId="10" borderId="57" xfId="0" applyFont="1" applyFill="1" applyBorder="1" applyAlignment="1">
      <alignment horizontal="center" vertical="center"/>
    </xf>
    <xf numFmtId="0" fontId="16" fillId="10" borderId="52" xfId="0" applyFont="1" applyFill="1" applyBorder="1" applyAlignment="1">
      <alignment horizontal="center" vertical="center"/>
    </xf>
    <xf numFmtId="0" fontId="16" fillId="10" borderId="67" xfId="0" applyFont="1" applyFill="1" applyBorder="1" applyAlignment="1">
      <alignment vertical="center"/>
    </xf>
    <xf numFmtId="0" fontId="16" fillId="10" borderId="75" xfId="0" applyFont="1" applyFill="1" applyBorder="1" applyAlignment="1" applyProtection="1">
      <alignment horizontal="center" vertical="center"/>
    </xf>
    <xf numFmtId="0" fontId="16" fillId="10" borderId="76" xfId="0" applyFont="1" applyFill="1" applyBorder="1" applyAlignment="1" applyProtection="1">
      <alignment horizontal="center" vertical="center"/>
    </xf>
    <xf numFmtId="0" fontId="16" fillId="10" borderId="74" xfId="0" applyFont="1" applyFill="1" applyBorder="1" applyAlignment="1" applyProtection="1">
      <alignment horizontal="center" vertical="center"/>
    </xf>
    <xf numFmtId="0" fontId="16" fillId="10" borderId="0" xfId="0" applyFont="1" applyFill="1" applyBorder="1" applyAlignment="1" applyProtection="1">
      <alignment horizontal="center" vertical="center"/>
    </xf>
    <xf numFmtId="0" fontId="16" fillId="10" borderId="65" xfId="0" applyFont="1" applyFill="1" applyBorder="1" applyAlignment="1" applyProtection="1">
      <alignment horizontal="center" vertical="center"/>
    </xf>
    <xf numFmtId="0" fontId="16" fillId="10" borderId="64" xfId="0" applyFont="1" applyFill="1" applyBorder="1" applyAlignment="1" applyProtection="1">
      <alignment horizontal="center" vertical="center"/>
    </xf>
    <xf numFmtId="0" fontId="16" fillId="10" borderId="57" xfId="0" applyFont="1" applyFill="1" applyBorder="1" applyAlignment="1" applyProtection="1">
      <alignment horizontal="center" vertical="center"/>
    </xf>
    <xf numFmtId="0" fontId="16" fillId="10" borderId="52" xfId="0" applyFont="1" applyFill="1" applyBorder="1" applyAlignment="1" applyProtection="1">
      <alignment horizontal="center" vertical="center"/>
    </xf>
    <xf numFmtId="0" fontId="16" fillId="10" borderId="71" xfId="0" applyFont="1" applyFill="1" applyBorder="1" applyAlignment="1" applyProtection="1">
      <alignment horizontal="center" vertical="center"/>
    </xf>
    <xf numFmtId="0" fontId="16" fillId="10" borderId="72" xfId="0" applyFont="1" applyFill="1" applyBorder="1" applyAlignment="1" applyProtection="1">
      <alignment horizontal="center" vertical="center"/>
    </xf>
    <xf numFmtId="0" fontId="16" fillId="10" borderId="69" xfId="0" applyFont="1" applyFill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34" fillId="0" borderId="41" xfId="0" applyFont="1" applyBorder="1" applyAlignment="1">
      <alignment horizontal="center" vertical="center" shrinkToFit="1"/>
    </xf>
    <xf numFmtId="0" fontId="34" fillId="0" borderId="82" xfId="0" applyFont="1" applyBorder="1" applyAlignment="1">
      <alignment horizontal="center" vertical="center" shrinkToFit="1"/>
    </xf>
    <xf numFmtId="0" fontId="34" fillId="0" borderId="81" xfId="0" applyFont="1" applyFill="1" applyBorder="1" applyAlignment="1">
      <alignment horizontal="center" vertical="center" shrinkToFit="1"/>
    </xf>
    <xf numFmtId="0" fontId="34" fillId="0" borderId="41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 shrinkToFit="1"/>
    </xf>
    <xf numFmtId="0" fontId="4" fillId="0" borderId="121" xfId="0" applyFont="1" applyBorder="1" applyAlignment="1">
      <alignment horizontal="center" vertical="center" shrinkToFit="1"/>
    </xf>
    <xf numFmtId="0" fontId="4" fillId="0" borderId="125" xfId="0" applyFont="1" applyBorder="1" applyAlignment="1">
      <alignment horizontal="center" vertical="center" shrinkToFit="1"/>
    </xf>
    <xf numFmtId="0" fontId="4" fillId="8" borderId="51" xfId="0" applyFont="1" applyFill="1" applyBorder="1" applyAlignment="1" applyProtection="1">
      <alignment horizontal="center" vertical="center"/>
      <protection locked="0"/>
    </xf>
    <xf numFmtId="0" fontId="4" fillId="8" borderId="53" xfId="0" applyFont="1" applyFill="1" applyBorder="1" applyAlignment="1" applyProtection="1">
      <alignment horizontal="center" vertical="center"/>
      <protection locked="0"/>
    </xf>
    <xf numFmtId="0" fontId="4" fillId="8" borderId="54" xfId="0" applyFont="1" applyFill="1" applyBorder="1" applyAlignment="1" applyProtection="1">
      <alignment horizontal="center" vertical="center"/>
      <protection locked="0"/>
    </xf>
    <xf numFmtId="0" fontId="4" fillId="8" borderId="56" xfId="0" applyFont="1" applyFill="1" applyBorder="1" applyAlignment="1" applyProtection="1">
      <alignment horizontal="center" vertical="center"/>
      <protection locked="0"/>
    </xf>
    <xf numFmtId="0" fontId="41" fillId="3" borderId="6" xfId="0" applyFont="1" applyFill="1" applyBorder="1" applyAlignment="1">
      <alignment horizontal="center" vertical="center"/>
    </xf>
    <xf numFmtId="0" fontId="4" fillId="9" borderId="136" xfId="0" applyFont="1" applyFill="1" applyBorder="1" applyAlignment="1">
      <alignment horizontal="center" vertical="center"/>
    </xf>
    <xf numFmtId="0" fontId="4" fillId="9" borderId="131" xfId="0" applyFont="1" applyFill="1" applyBorder="1" applyAlignment="1">
      <alignment horizontal="center" vertical="center"/>
    </xf>
    <xf numFmtId="0" fontId="4" fillId="8" borderId="131" xfId="0" applyFont="1" applyFill="1" applyBorder="1" applyAlignment="1">
      <alignment horizontal="center" vertical="center"/>
    </xf>
    <xf numFmtId="0" fontId="4" fillId="9" borderId="45" xfId="0" applyFont="1" applyFill="1" applyBorder="1" applyAlignment="1" applyProtection="1">
      <alignment horizontal="center" vertical="center"/>
      <protection locked="0"/>
    </xf>
    <xf numFmtId="0" fontId="4" fillId="8" borderId="136" xfId="0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0" borderId="9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4" borderId="98" xfId="0" applyFont="1" applyFill="1" applyBorder="1" applyAlignment="1" applyProtection="1">
      <alignment horizontal="center" vertical="center"/>
      <protection locked="0"/>
    </xf>
    <xf numFmtId="0" fontId="28" fillId="4" borderId="99" xfId="0" applyFont="1" applyFill="1" applyBorder="1" applyAlignment="1" applyProtection="1">
      <alignment horizontal="center" vertical="center"/>
      <protection locked="0"/>
    </xf>
    <xf numFmtId="0" fontId="28" fillId="4" borderId="6" xfId="0" applyFont="1" applyFill="1" applyBorder="1" applyAlignment="1" applyProtection="1">
      <alignment horizontal="center" vertical="center"/>
      <protection locked="0"/>
    </xf>
    <xf numFmtId="0" fontId="28" fillId="4" borderId="7" xfId="0" applyFont="1" applyFill="1" applyBorder="1" applyAlignment="1" applyProtection="1">
      <alignment horizontal="center" vertical="center"/>
      <protection locked="0"/>
    </xf>
    <xf numFmtId="0" fontId="0" fillId="0" borderId="121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 shrinkToFit="1"/>
    </xf>
    <xf numFmtId="0" fontId="26" fillId="6" borderId="109" xfId="0" applyFont="1" applyFill="1" applyBorder="1" applyAlignment="1" applyProtection="1">
      <alignment horizontal="center" vertical="center"/>
      <protection locked="0"/>
    </xf>
    <xf numFmtId="0" fontId="26" fillId="7" borderId="109" xfId="0" applyFont="1" applyFill="1" applyBorder="1" applyAlignment="1" applyProtection="1">
      <alignment horizontal="center" vertical="center"/>
      <protection locked="0"/>
    </xf>
    <xf numFmtId="0" fontId="0" fillId="0" borderId="108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center" vertical="center" shrinkToFit="1"/>
    </xf>
    <xf numFmtId="0" fontId="29" fillId="0" borderId="4" xfId="0" applyFont="1" applyBorder="1" applyAlignment="1" applyProtection="1">
      <alignment horizontal="center" vertical="center" shrinkToFit="1"/>
    </xf>
    <xf numFmtId="0" fontId="29" fillId="0" borderId="11" xfId="0" applyFont="1" applyBorder="1" applyAlignment="1" applyProtection="1">
      <alignment horizontal="center" vertical="center" shrinkToFit="1"/>
    </xf>
    <xf numFmtId="0" fontId="29" fillId="0" borderId="6" xfId="0" applyFont="1" applyBorder="1" applyAlignment="1" applyProtection="1">
      <alignment horizontal="center" vertical="center" shrinkToFit="1"/>
    </xf>
    <xf numFmtId="0" fontId="29" fillId="0" borderId="7" xfId="0" applyFont="1" applyBorder="1" applyAlignment="1" applyProtection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131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18" xfId="0" applyFont="1" applyBorder="1" applyAlignment="1" applyProtection="1">
      <alignment horizontal="center" vertical="center" shrinkToFit="1"/>
    </xf>
    <xf numFmtId="0" fontId="22" fillId="0" borderId="19" xfId="0" applyFont="1" applyBorder="1" applyAlignment="1" applyProtection="1">
      <alignment horizontal="left" vertical="center" shrinkToFit="1"/>
    </xf>
    <xf numFmtId="0" fontId="22" fillId="0" borderId="0" xfId="0" applyFont="1" applyBorder="1" applyAlignment="1" applyProtection="1">
      <alignment horizontal="left" vertical="center" shrinkToFit="1"/>
    </xf>
    <xf numFmtId="0" fontId="22" fillId="0" borderId="6" xfId="0" applyFont="1" applyBorder="1" applyAlignment="1" applyProtection="1">
      <alignment horizontal="left" vertical="center" shrinkToFit="1"/>
    </xf>
    <xf numFmtId="0" fontId="22" fillId="0" borderId="7" xfId="0" applyFont="1" applyBorder="1" applyAlignment="1" applyProtection="1">
      <alignment horizontal="left" vertical="center" shrinkToFit="1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/>
    </xf>
    <xf numFmtId="0" fontId="22" fillId="0" borderId="132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28" xfId="0" applyFont="1" applyBorder="1" applyAlignment="1">
      <alignment horizontal="right" vertical="center"/>
    </xf>
    <xf numFmtId="0" fontId="22" fillId="0" borderId="52" xfId="0" applyFont="1" applyBorder="1" applyAlignment="1">
      <alignment horizontal="right" vertical="center"/>
    </xf>
    <xf numFmtId="0" fontId="22" fillId="0" borderId="88" xfId="0" applyFont="1" applyBorder="1" applyAlignment="1">
      <alignment horizontal="center" vertical="center"/>
    </xf>
    <xf numFmtId="0" fontId="22" fillId="0" borderId="126" xfId="0" applyFont="1" applyBorder="1" applyAlignment="1">
      <alignment horizontal="right" vertical="center"/>
    </xf>
    <xf numFmtId="0" fontId="22" fillId="0" borderId="133" xfId="0" applyFont="1" applyBorder="1" applyAlignment="1">
      <alignment horizontal="right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 shrinkToFit="1"/>
    </xf>
    <xf numFmtId="0" fontId="16" fillId="0" borderId="89" xfId="0" applyFont="1" applyBorder="1" applyAlignment="1">
      <alignment horizontal="center" vertical="center" shrinkToFit="1"/>
    </xf>
    <xf numFmtId="0" fontId="16" fillId="0" borderId="126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29" xfId="0" applyFont="1" applyBorder="1" applyAlignment="1">
      <alignment horizontal="right" vertical="center"/>
    </xf>
    <xf numFmtId="0" fontId="22" fillId="0" borderId="55" xfId="0" applyFont="1" applyBorder="1" applyAlignment="1">
      <alignment horizontal="right" vertical="center"/>
    </xf>
    <xf numFmtId="0" fontId="16" fillId="0" borderId="46" xfId="0" applyFont="1" applyBorder="1" applyAlignment="1">
      <alignment horizontal="center" vertical="center" shrinkToFit="1"/>
    </xf>
    <xf numFmtId="0" fontId="16" fillId="0" borderId="129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128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shrinkToFit="1"/>
    </xf>
    <xf numFmtId="0" fontId="16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wrapText="1"/>
    </xf>
    <xf numFmtId="0" fontId="22" fillId="0" borderId="0" xfId="0" applyNumberFormat="1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distributed" vertical="distributed"/>
    </xf>
    <xf numFmtId="0" fontId="23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21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left" vertical="center"/>
    </xf>
    <xf numFmtId="0" fontId="22" fillId="0" borderId="19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18" xfId="0" applyFont="1" applyBorder="1" applyAlignment="1" applyProtection="1">
      <alignment horizontal="left" vertical="center"/>
    </xf>
    <xf numFmtId="0" fontId="16" fillId="0" borderId="42" xfId="0" applyFont="1" applyBorder="1" applyAlignment="1" applyProtection="1">
      <alignment horizontal="center" vertical="center" shrinkToFit="1"/>
    </xf>
    <xf numFmtId="0" fontId="22" fillId="0" borderId="51" xfId="0" applyFont="1" applyBorder="1" applyAlignment="1" applyProtection="1">
      <alignment horizontal="center" vertical="center"/>
    </xf>
    <xf numFmtId="0" fontId="22" fillId="0" borderId="52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 shrinkToFit="1"/>
    </xf>
    <xf numFmtId="0" fontId="16" fillId="0" borderId="128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shrinkToFit="1"/>
    </xf>
    <xf numFmtId="0" fontId="22" fillId="0" borderId="54" xfId="0" applyFont="1" applyBorder="1" applyAlignment="1" applyProtection="1">
      <alignment horizontal="center" vertical="center"/>
    </xf>
    <xf numFmtId="0" fontId="22" fillId="0" borderId="55" xfId="0" applyFont="1" applyBorder="1" applyAlignment="1" applyProtection="1">
      <alignment horizontal="center" vertical="center"/>
    </xf>
    <xf numFmtId="0" fontId="22" fillId="0" borderId="56" xfId="0" applyFont="1" applyBorder="1" applyAlignment="1" applyProtection="1">
      <alignment horizontal="center" vertical="center"/>
    </xf>
    <xf numFmtId="0" fontId="16" fillId="0" borderId="46" xfId="0" applyFont="1" applyBorder="1" applyAlignment="1" applyProtection="1">
      <alignment horizontal="center" vertical="center" shrinkToFit="1"/>
    </xf>
    <xf numFmtId="0" fontId="16" fillId="0" borderId="129" xfId="0" applyFont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0" fontId="16" fillId="0" borderId="88" xfId="0" applyFont="1" applyBorder="1" applyAlignment="1" applyProtection="1">
      <alignment horizontal="center" vertical="center" shrinkToFit="1"/>
    </xf>
    <xf numFmtId="0" fontId="22" fillId="0" borderId="91" xfId="0" applyFont="1" applyBorder="1" applyAlignment="1" applyProtection="1">
      <alignment horizontal="center" vertical="center"/>
    </xf>
    <xf numFmtId="0" fontId="22" fillId="0" borderId="92" xfId="0" applyFont="1" applyBorder="1" applyAlignment="1" applyProtection="1">
      <alignment horizontal="center" vertical="center"/>
    </xf>
    <xf numFmtId="0" fontId="22" fillId="0" borderId="93" xfId="0" applyFont="1" applyBorder="1" applyAlignment="1" applyProtection="1">
      <alignment horizontal="center" vertical="center"/>
    </xf>
    <xf numFmtId="0" fontId="16" fillId="0" borderId="89" xfId="0" applyFont="1" applyBorder="1" applyAlignment="1" applyProtection="1">
      <alignment horizontal="center" vertical="center" shrinkToFit="1"/>
    </xf>
    <xf numFmtId="0" fontId="16" fillId="0" borderId="126" xfId="0" applyFont="1" applyBorder="1" applyAlignment="1" applyProtection="1">
      <alignment horizontal="center" vertical="center" shrinkToFit="1"/>
    </xf>
    <xf numFmtId="0" fontId="16" fillId="0" borderId="90" xfId="0" applyFont="1" applyBorder="1" applyAlignment="1" applyProtection="1">
      <alignment horizontal="center" vertical="center" shrinkToFit="1"/>
    </xf>
    <xf numFmtId="0" fontId="22" fillId="0" borderId="45" xfId="0" applyFont="1" applyBorder="1" applyAlignment="1" applyProtection="1">
      <alignment horizontal="center" vertical="center"/>
    </xf>
    <xf numFmtId="0" fontId="22" fillId="0" borderId="129" xfId="0" applyFont="1" applyBorder="1" applyAlignment="1" applyProtection="1">
      <alignment horizontal="right" vertical="center"/>
    </xf>
    <xf numFmtId="0" fontId="22" fillId="0" borderId="55" xfId="0" applyFont="1" applyBorder="1" applyAlignment="1" applyProtection="1">
      <alignment horizontal="right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128" xfId="0" applyFont="1" applyBorder="1" applyAlignment="1" applyProtection="1">
      <alignment horizontal="right" vertical="center"/>
    </xf>
    <xf numFmtId="0" fontId="22" fillId="0" borderId="52" xfId="0" applyFont="1" applyBorder="1" applyAlignment="1" applyProtection="1">
      <alignment horizontal="right" vertical="center"/>
    </xf>
    <xf numFmtId="0" fontId="22" fillId="0" borderId="88" xfId="0" applyFont="1" applyBorder="1" applyAlignment="1" applyProtection="1">
      <alignment horizontal="center" vertical="center"/>
    </xf>
    <xf numFmtId="0" fontId="22" fillId="0" borderId="126" xfId="0" applyFont="1" applyBorder="1" applyAlignment="1" applyProtection="1">
      <alignment horizontal="right" vertical="center"/>
    </xf>
    <xf numFmtId="0" fontId="22" fillId="0" borderId="133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39" xfId="0" applyFont="1" applyBorder="1" applyAlignment="1" applyProtection="1">
      <alignment horizontal="center" vertical="center"/>
    </xf>
    <xf numFmtId="0" fontId="22" fillId="0" borderId="132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22" fillId="0" borderId="6" xfId="0" applyNumberFormat="1" applyFont="1" applyBorder="1" applyAlignment="1" applyProtection="1">
      <alignment horizontal="center" vertical="center" shrinkToFit="1"/>
    </xf>
    <xf numFmtId="0" fontId="22" fillId="0" borderId="7" xfId="0" applyNumberFormat="1" applyFont="1" applyBorder="1" applyAlignment="1" applyProtection="1">
      <alignment horizontal="center" vertical="center" shrinkToFit="1"/>
    </xf>
    <xf numFmtId="0" fontId="22" fillId="0" borderId="5" xfId="0" applyNumberFormat="1" applyFont="1" applyBorder="1" applyAlignment="1" applyProtection="1">
      <alignment horizontal="center" vertical="center" shrinkToFit="1"/>
    </xf>
    <xf numFmtId="0" fontId="22" fillId="0" borderId="5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shrinkToFit="1"/>
    </xf>
    <xf numFmtId="0" fontId="22" fillId="0" borderId="30" xfId="0" applyFont="1" applyBorder="1" applyAlignment="1" applyProtection="1">
      <alignment horizontal="center" vertical="center" shrinkToFit="1"/>
    </xf>
    <xf numFmtId="0" fontId="37" fillId="0" borderId="7" xfId="0" applyFont="1" applyBorder="1" applyAlignment="1" applyProtection="1">
      <alignment horizontal="center" vertical="center" wrapText="1"/>
    </xf>
    <xf numFmtId="0" fontId="37" fillId="0" borderId="5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 shrinkToFit="1"/>
    </xf>
    <xf numFmtId="0" fontId="22" fillId="0" borderId="14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distributed" vertical="distributed"/>
    </xf>
    <xf numFmtId="0" fontId="23" fillId="0" borderId="1" xfId="0" applyFont="1" applyBorder="1" applyAlignment="1" applyProtection="1">
      <alignment horizontal="center" vertical="center" shrinkToFit="1"/>
    </xf>
    <xf numFmtId="0" fontId="23" fillId="0" borderId="131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10" borderId="74" xfId="0" applyFont="1" applyFill="1" applyBorder="1" applyAlignment="1">
      <alignment horizontal="center" vertical="center"/>
    </xf>
    <xf numFmtId="0" fontId="16" fillId="10" borderId="75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76" xfId="0" applyFont="1" applyFill="1" applyBorder="1" applyAlignment="1">
      <alignment horizontal="center" vertical="center"/>
    </xf>
    <xf numFmtId="0" fontId="16" fillId="0" borderId="74" xfId="0" applyFont="1" applyBorder="1" applyAlignment="1" applyProtection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10" borderId="57" xfId="0" applyFont="1" applyFill="1" applyBorder="1" applyAlignment="1" applyProtection="1">
      <alignment horizontal="center" vertical="center" shrinkToFit="1"/>
    </xf>
    <xf numFmtId="0" fontId="16" fillId="10" borderId="57" xfId="0" applyFont="1" applyFill="1" applyBorder="1" applyAlignment="1">
      <alignment horizontal="center" vertical="center" shrinkToFit="1"/>
    </xf>
    <xf numFmtId="0" fontId="16" fillId="10" borderId="75" xfId="0" applyFont="1" applyFill="1" applyBorder="1" applyAlignment="1" applyProtection="1">
      <alignment horizontal="center" vertical="center"/>
    </xf>
    <xf numFmtId="0" fontId="16" fillId="10" borderId="0" xfId="0" applyFont="1" applyFill="1" applyBorder="1" applyAlignment="1" applyProtection="1">
      <alignment horizontal="center" vertical="center"/>
    </xf>
    <xf numFmtId="0" fontId="16" fillId="10" borderId="76" xfId="0" applyFont="1" applyFill="1" applyBorder="1" applyAlignment="1" applyProtection="1">
      <alignment horizontal="center" vertical="center"/>
    </xf>
    <xf numFmtId="0" fontId="16" fillId="10" borderId="52" xfId="0" applyFont="1" applyFill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/>
    </xf>
    <xf numFmtId="0" fontId="20" fillId="10" borderId="75" xfId="0" applyFont="1" applyFill="1" applyBorder="1" applyAlignment="1">
      <alignment horizontal="center" vertical="center" shrinkToFit="1"/>
    </xf>
    <xf numFmtId="0" fontId="20" fillId="10" borderId="76" xfId="0" applyFont="1" applyFill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 shrinkToFit="1"/>
    </xf>
    <xf numFmtId="0" fontId="20" fillId="10" borderId="68" xfId="0" applyFont="1" applyFill="1" applyBorder="1" applyAlignment="1" applyProtection="1">
      <alignment horizontal="center" vertical="center" shrinkToFit="1"/>
    </xf>
    <xf numFmtId="0" fontId="20" fillId="10" borderId="66" xfId="0" applyFont="1" applyFill="1" applyBorder="1" applyAlignment="1" applyProtection="1">
      <alignment horizontal="center" vertical="center" shrinkToFit="1"/>
    </xf>
    <xf numFmtId="0" fontId="20" fillId="0" borderId="75" xfId="0" applyFont="1" applyBorder="1" applyAlignment="1">
      <alignment horizontal="center" vertical="center" shrinkToFit="1"/>
    </xf>
    <xf numFmtId="0" fontId="20" fillId="0" borderId="76" xfId="0" applyFont="1" applyBorder="1" applyAlignment="1">
      <alignment horizontal="center" vertical="center" shrinkToFit="1"/>
    </xf>
    <xf numFmtId="0" fontId="16" fillId="10" borderId="52" xfId="0" applyNumberFormat="1" applyFont="1" applyFill="1" applyBorder="1" applyAlignment="1" applyProtection="1">
      <alignment horizontal="center" vertical="center"/>
    </xf>
    <xf numFmtId="0" fontId="16" fillId="10" borderId="52" xfId="0" applyFont="1" applyFill="1" applyBorder="1" applyAlignment="1" applyProtection="1">
      <alignment horizontal="center" vertical="center" shrinkToFit="1"/>
    </xf>
    <xf numFmtId="0" fontId="20" fillId="10" borderId="68" xfId="0" applyFont="1" applyFill="1" applyBorder="1" applyAlignment="1">
      <alignment horizontal="center" vertical="center" shrinkToFit="1"/>
    </xf>
    <xf numFmtId="0" fontId="20" fillId="10" borderId="66" xfId="0" applyFont="1" applyFill="1" applyBorder="1" applyAlignment="1">
      <alignment horizontal="center" vertical="center" shrinkToFit="1"/>
    </xf>
    <xf numFmtId="0" fontId="16" fillId="0" borderId="65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16" fillId="0" borderId="135" xfId="0" applyFont="1" applyBorder="1" applyAlignment="1" applyProtection="1">
      <alignment horizontal="center" vertical="center" shrinkToFit="1"/>
    </xf>
    <xf numFmtId="0" fontId="16" fillId="0" borderId="121" xfId="0" applyFont="1" applyBorder="1" applyAlignment="1" applyProtection="1">
      <alignment horizontal="center" vertical="center" shrinkToFit="1"/>
    </xf>
    <xf numFmtId="0" fontId="16" fillId="0" borderId="125" xfId="0" applyFont="1" applyBorder="1" applyAlignment="1" applyProtection="1">
      <alignment horizontal="center" vertical="center" shrinkToFit="1"/>
    </xf>
    <xf numFmtId="0" fontId="20" fillId="0" borderId="52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6" fillId="10" borderId="74" xfId="0" applyFont="1" applyFill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16" fillId="10" borderId="68" xfId="0" applyFont="1" applyFill="1" applyBorder="1" applyAlignment="1">
      <alignment horizontal="center" vertical="center"/>
    </xf>
    <xf numFmtId="0" fontId="16" fillId="10" borderId="73" xfId="0" applyFont="1" applyFill="1" applyBorder="1" applyAlignment="1">
      <alignment horizontal="center" vertical="center"/>
    </xf>
    <xf numFmtId="0" fontId="16" fillId="10" borderId="66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10" borderId="68" xfId="0" applyFont="1" applyFill="1" applyBorder="1" applyAlignment="1" applyProtection="1">
      <alignment horizontal="center" vertical="center"/>
    </xf>
    <xf numFmtId="0" fontId="16" fillId="10" borderId="73" xfId="0" applyFont="1" applyFill="1" applyBorder="1" applyAlignment="1" applyProtection="1">
      <alignment horizontal="center" vertical="center"/>
    </xf>
    <xf numFmtId="0" fontId="16" fillId="10" borderId="66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distributed" vertical="center" wrapText="1"/>
    </xf>
    <xf numFmtId="0" fontId="12" fillId="0" borderId="0" xfId="0" applyFont="1" applyAlignment="1">
      <alignment horizontal="distributed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 applyProtection="1">
      <alignment horizontal="center" vertical="center" shrinkToFit="1"/>
    </xf>
    <xf numFmtId="0" fontId="29" fillId="0" borderId="13" xfId="0" applyFont="1" applyBorder="1" applyAlignment="1" applyProtection="1">
      <alignment horizontal="center" vertical="center" shrinkToFit="1"/>
    </xf>
    <xf numFmtId="0" fontId="29" fillId="0" borderId="14" xfId="0" applyFont="1" applyBorder="1" applyAlignment="1" applyProtection="1">
      <alignment horizontal="center" vertical="center" shrinkToFit="1"/>
    </xf>
    <xf numFmtId="0" fontId="16" fillId="10" borderId="57" xfId="0" applyFont="1" applyFill="1" applyBorder="1" applyAlignment="1" applyProtection="1">
      <alignment horizontal="center" vertical="center"/>
    </xf>
    <xf numFmtId="0" fontId="16" fillId="10" borderId="65" xfId="0" applyFont="1" applyFill="1" applyBorder="1" applyAlignment="1" applyProtection="1">
      <alignment horizontal="center" vertical="center"/>
    </xf>
    <xf numFmtId="0" fontId="16" fillId="10" borderId="64" xfId="0" applyFont="1" applyFill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 shrinkToFit="1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shrinkToFit="1"/>
    </xf>
    <xf numFmtId="0" fontId="16" fillId="0" borderId="50" xfId="0" applyFont="1" applyBorder="1" applyAlignment="1" applyProtection="1">
      <alignment horizontal="center" vertical="center"/>
    </xf>
    <xf numFmtId="0" fontId="16" fillId="0" borderId="65" xfId="0" applyFont="1" applyBorder="1" applyAlignment="1" applyProtection="1">
      <alignment horizontal="left" vertical="center" shrinkToFit="1"/>
    </xf>
    <xf numFmtId="0" fontId="16" fillId="0" borderId="52" xfId="0" applyFont="1" applyBorder="1" applyAlignment="1" applyProtection="1">
      <alignment horizontal="left" vertical="center" shrinkToFit="1"/>
    </xf>
    <xf numFmtId="0" fontId="16" fillId="0" borderId="64" xfId="0" applyFont="1" applyBorder="1" applyAlignment="1" applyProtection="1">
      <alignment horizontal="left" vertical="center" shrinkToFit="1"/>
    </xf>
    <xf numFmtId="0" fontId="16" fillId="0" borderId="19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18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16" fillId="0" borderId="6" xfId="0" applyFont="1" applyBorder="1" applyAlignment="1" applyProtection="1">
      <alignment horizontal="left" vertical="top" wrapText="1"/>
    </xf>
    <xf numFmtId="0" fontId="16" fillId="0" borderId="7" xfId="0" applyFont="1" applyBorder="1" applyAlignment="1" applyProtection="1">
      <alignment horizontal="left" vertical="top" wrapText="1"/>
    </xf>
    <xf numFmtId="0" fontId="19" fillId="0" borderId="57" xfId="0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color auto="1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00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auto="1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00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9999"/>
      <color rgb="FF99FFCC"/>
      <color rgb="FFCCFFFF"/>
      <color rgb="FFFF0000"/>
      <color rgb="FFCC00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161925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2</xdr:col>
          <xdr:colOff>123825</xdr:colOff>
          <xdr:row>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テーブル2" displayName="テーブル2" ref="A8:G107" totalsRowShown="0" headerRowDxfId="21" dataDxfId="20">
  <autoFilter ref="A8:G107"/>
  <tableColumns count="7">
    <tableColumn id="1" name="列1" dataDxfId="19"/>
    <tableColumn id="2" name="チーム" dataDxfId="18">
      <calculatedColumnFormula>+$C$1</calculatedColumnFormula>
    </tableColumn>
    <tableColumn id="4" name="背番号" dataDxfId="17"/>
    <tableColumn id="3" name="結果" dataDxfId="16"/>
    <tableColumn id="5" name="時間" dataDxfId="15"/>
    <tableColumn id="6" name="背番号2" dataDxfId="14"/>
    <tableColumn id="7" name="結果3" dataDxfId="13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7" name="テーブル7" displayName="テーブル7" ref="I8:P107" totalsRowShown="0" headerRowDxfId="12" dataDxfId="10" headerRowBorderDxfId="11" tableBorderDxfId="9" totalsRowBorderDxfId="8">
  <autoFilter ref="I8:P107"/>
  <tableColumns count="8">
    <tableColumn id="1" name="背番" dataDxfId="7">
      <calculatedColumnFormula>BM9&amp;CA9&amp;CO9</calculatedColumnFormula>
    </tableColumn>
    <tableColumn id="2" name="結果" dataDxfId="6">
      <calculatedColumnFormula>BN9&amp;CB9</calculatedColumnFormula>
    </tableColumn>
    <tableColumn id="3" name="得点" dataDxfId="5">
      <calculatedColumnFormula>IF(BH9="1",COUNTIF(BH$9:BH9,"1"),"")</calculatedColumnFormula>
    </tableColumn>
    <tableColumn id="4" name="時間" dataDxfId="4">
      <calculatedColumnFormula>BP9&amp;CD9&amp;CR9</calculatedColumnFormula>
    </tableColumn>
    <tableColumn id="5" name="列1" dataDxfId="3">
      <calculatedColumnFormula>BQ9&amp;CE9&amp;CS9</calculatedColumnFormula>
    </tableColumn>
    <tableColumn id="6" name="得点2" dataDxfId="2">
      <calculatedColumnFormula>IF(BI9="1",COUNTIF(BI$9:BI9,"1"),"")</calculatedColumnFormula>
    </tableColumn>
    <tableColumn id="7" name="結果3" dataDxfId="1">
      <calculatedColumnFormula>BS9&amp;CG9</calculatedColumnFormula>
    </tableColumn>
    <tableColumn id="8" name="背番4" dataDxfId="0">
      <calculatedColumnFormula>BT9&amp;CH9&amp;CV9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V210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5" customHeight="1" x14ac:dyDescent="0.15"/>
  <cols>
    <col min="1" max="1" width="7" style="11" customWidth="1"/>
    <col min="2" max="2" width="16.25" style="1" customWidth="1"/>
    <col min="3" max="3" width="7.75" customWidth="1"/>
    <col min="4" max="7" width="7" style="1" customWidth="1"/>
    <col min="8" max="8" width="7.125" style="1" customWidth="1"/>
    <col min="9" max="9" width="7" style="1" customWidth="1"/>
    <col min="10" max="16" width="7" style="18" customWidth="1"/>
    <col min="17" max="17" width="3" style="18" customWidth="1"/>
    <col min="18" max="23" width="3" style="1" customWidth="1"/>
    <col min="24" max="24" width="3.125" style="1" customWidth="1"/>
    <col min="25" max="31" width="3" style="1" customWidth="1"/>
    <col min="32" max="33" width="3.625" style="1" customWidth="1"/>
    <col min="34" max="34" width="3.875" style="1" hidden="1" customWidth="1"/>
    <col min="35" max="59" width="3.625" style="1" hidden="1" customWidth="1"/>
    <col min="60" max="61" width="4.25" style="1" hidden="1" customWidth="1"/>
    <col min="62" max="62" width="3" style="1" hidden="1" customWidth="1"/>
    <col min="63" max="70" width="3.625" style="1" hidden="1" customWidth="1"/>
    <col min="71" max="71" width="3" style="1" hidden="1" customWidth="1"/>
    <col min="72" max="75" width="3.625" style="1" hidden="1" customWidth="1"/>
    <col min="76" max="78" width="3" style="1" hidden="1" customWidth="1"/>
    <col min="79" max="79" width="3.625" style="1" hidden="1" customWidth="1"/>
    <col min="80" max="80" width="3.375" style="1" hidden="1" customWidth="1"/>
    <col min="81" max="84" width="3.625" style="1" hidden="1" customWidth="1"/>
    <col min="85" max="85" width="3" style="1" hidden="1" customWidth="1"/>
    <col min="86" max="87" width="3.625" style="1" hidden="1" customWidth="1"/>
    <col min="88" max="100" width="3" style="1" hidden="1" customWidth="1"/>
    <col min="101" max="101" width="0" style="1" hidden="1" customWidth="1"/>
    <col min="102" max="16384" width="9" style="1"/>
  </cols>
  <sheetData>
    <row r="1" spans="1:100" ht="30" customHeight="1" thickBot="1" x14ac:dyDescent="0.2">
      <c r="B1" s="33" t="s">
        <v>134</v>
      </c>
      <c r="C1" s="366" t="str">
        <f>namelist!C9</f>
        <v>済南学院</v>
      </c>
      <c r="D1" s="366"/>
      <c r="E1" s="366"/>
      <c r="F1" s="366"/>
      <c r="G1" s="367"/>
      <c r="H1" s="298">
        <f ca="1">+S25</f>
        <v>27</v>
      </c>
      <c r="I1" s="35" t="s">
        <v>135</v>
      </c>
      <c r="J1" s="297">
        <f ca="1">+Z25</f>
        <v>28</v>
      </c>
      <c r="K1" s="368" t="str">
        <f>namelist!C11</f>
        <v>最上農業</v>
      </c>
      <c r="L1" s="369"/>
      <c r="M1" s="369"/>
      <c r="N1" s="369"/>
      <c r="O1" s="369"/>
      <c r="P1" s="34" t="s">
        <v>136</v>
      </c>
      <c r="Q1" s="47"/>
      <c r="R1" s="387" t="s">
        <v>375</v>
      </c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</row>
    <row r="2" spans="1:100" ht="18.75" customHeight="1" x14ac:dyDescent="0.15">
      <c r="B2" s="36" t="s">
        <v>151</v>
      </c>
      <c r="C2" s="37" t="s">
        <v>152</v>
      </c>
      <c r="D2" s="322" t="s">
        <v>385</v>
      </c>
      <c r="E2" s="322" t="s">
        <v>386</v>
      </c>
      <c r="F2" s="322" t="s">
        <v>387</v>
      </c>
      <c r="G2" s="322" t="s">
        <v>388</v>
      </c>
      <c r="H2" s="322" t="s">
        <v>154</v>
      </c>
      <c r="I2" s="39"/>
      <c r="J2" s="37" t="s">
        <v>151</v>
      </c>
      <c r="K2" s="38" t="s">
        <v>152</v>
      </c>
      <c r="L2" s="322" t="s">
        <v>385</v>
      </c>
      <c r="M2" s="322" t="s">
        <v>386</v>
      </c>
      <c r="N2" s="322" t="s">
        <v>387</v>
      </c>
      <c r="O2" s="322" t="s">
        <v>388</v>
      </c>
      <c r="P2" s="323" t="s">
        <v>153</v>
      </c>
      <c r="Q2" s="47"/>
      <c r="R2" s="388" t="s">
        <v>376</v>
      </c>
      <c r="S2" s="388"/>
      <c r="T2" s="388" t="s">
        <v>377</v>
      </c>
      <c r="U2" s="388"/>
      <c r="V2" s="388" t="s">
        <v>378</v>
      </c>
      <c r="W2" s="388"/>
      <c r="X2" s="388" t="s">
        <v>379</v>
      </c>
      <c r="Y2" s="388"/>
      <c r="Z2" s="388" t="s">
        <v>380</v>
      </c>
      <c r="AA2" s="388"/>
      <c r="AB2" s="388" t="s">
        <v>380</v>
      </c>
      <c r="AC2" s="388"/>
      <c r="AD2" s="388" t="s">
        <v>381</v>
      </c>
      <c r="AE2" s="388"/>
      <c r="AF2" s="389" t="s">
        <v>382</v>
      </c>
    </row>
    <row r="3" spans="1:100" ht="30" customHeight="1" thickBot="1" x14ac:dyDescent="0.2">
      <c r="B3" s="293">
        <f>IF(R3="",H1,R3)</f>
        <v>8</v>
      </c>
      <c r="C3" s="294">
        <f>IF(T3="","",T3-R3)</f>
        <v>11</v>
      </c>
      <c r="D3" s="294">
        <f>IF(namelist!B14&lt;=1,"",IF(V3="","",V3-T3))</f>
        <v>0</v>
      </c>
      <c r="E3" s="294">
        <f>IF(namelist!B14&lt;=1,"",IF(X3="","",X3-V3))</f>
        <v>2</v>
      </c>
      <c r="F3" s="294">
        <f>IF(namelist!B14&lt;=2,"",IF(Z3="","",Z3-X3))</f>
        <v>1</v>
      </c>
      <c r="G3" s="294">
        <f>IF(namelist!B14&lt;=2,"",IF(AB3="","",AB3-Z3))</f>
        <v>2</v>
      </c>
      <c r="H3" s="294">
        <f>IF(AD3="","",IF(namelist!B14=1,AD3-T3,IF(namelist!B14=2,AD3-X3,IF(namelist!B14=3,AD3-AB3,IF(namelist!B14=0,"","")))))</f>
        <v>3</v>
      </c>
      <c r="I3" s="40"/>
      <c r="J3" s="295">
        <f>IF(R5="",J1,R5)</f>
        <v>8</v>
      </c>
      <c r="K3" s="294">
        <f>IF(T5="","",T5-R5)</f>
        <v>11</v>
      </c>
      <c r="L3" s="294">
        <f>IF(namelist!B14&lt;=1,"",IF(V5="","",V5-T5))</f>
        <v>2</v>
      </c>
      <c r="M3" s="294">
        <f>IF(namelist!B14&lt;=1,"",IF(X5="","",X5-V5))</f>
        <v>0</v>
      </c>
      <c r="N3" s="294">
        <f>IF(namelist!B14&lt;=2,"",IF(Z5="","",Z5-X5))</f>
        <v>1</v>
      </c>
      <c r="O3" s="294">
        <f>IF(namelist!B14&lt;=2,"",IF(AB5="","",AB5-Z5))</f>
        <v>2</v>
      </c>
      <c r="P3" s="296">
        <f>IF(AD5="","",IF(namelist!B14=1,AD5-T5,IF(namelist!B14=2,AD5-X5,IF(namelist!B14=3,AD5-AB5,IF(namelist!B14=0,"","")))))</f>
        <v>4</v>
      </c>
      <c r="Q3" s="47"/>
      <c r="R3" s="391">
        <v>8</v>
      </c>
      <c r="S3" s="391"/>
      <c r="T3" s="391">
        <v>19</v>
      </c>
      <c r="U3" s="391"/>
      <c r="V3" s="391">
        <v>19</v>
      </c>
      <c r="W3" s="391"/>
      <c r="X3" s="391">
        <v>21</v>
      </c>
      <c r="Y3" s="391"/>
      <c r="Z3" s="391">
        <v>22</v>
      </c>
      <c r="AA3" s="391"/>
      <c r="AB3" s="391">
        <v>24</v>
      </c>
      <c r="AC3" s="391"/>
      <c r="AD3" s="391">
        <v>27</v>
      </c>
      <c r="AE3" s="391"/>
      <c r="AF3" s="389"/>
    </row>
    <row r="4" spans="1:100" ht="19.5" customHeight="1" x14ac:dyDescent="0.15">
      <c r="B4" s="377" t="s">
        <v>177</v>
      </c>
      <c r="C4" s="378"/>
      <c r="D4" s="313">
        <v>1</v>
      </c>
      <c r="E4" s="314">
        <v>2</v>
      </c>
      <c r="F4" s="315" t="s">
        <v>157</v>
      </c>
      <c r="G4" s="314">
        <v>3</v>
      </c>
      <c r="H4" s="49" t="s">
        <v>179</v>
      </c>
      <c r="I4" s="42"/>
      <c r="J4" s="377" t="s">
        <v>177</v>
      </c>
      <c r="K4" s="378"/>
      <c r="L4" s="313">
        <v>1</v>
      </c>
      <c r="M4" s="314">
        <v>2</v>
      </c>
      <c r="N4" s="315" t="s">
        <v>157</v>
      </c>
      <c r="O4" s="314">
        <v>3</v>
      </c>
      <c r="P4" s="49" t="s">
        <v>179</v>
      </c>
      <c r="Q4" s="1"/>
      <c r="R4" s="392" t="s">
        <v>376</v>
      </c>
      <c r="S4" s="392"/>
      <c r="T4" s="392" t="s">
        <v>377</v>
      </c>
      <c r="U4" s="392"/>
      <c r="V4" s="392" t="s">
        <v>378</v>
      </c>
      <c r="W4" s="392"/>
      <c r="X4" s="392" t="s">
        <v>379</v>
      </c>
      <c r="Y4" s="392"/>
      <c r="Z4" s="392" t="s">
        <v>380</v>
      </c>
      <c r="AA4" s="392"/>
      <c r="AB4" s="392" t="s">
        <v>380</v>
      </c>
      <c r="AC4" s="392"/>
      <c r="AD4" s="392" t="s">
        <v>381</v>
      </c>
      <c r="AE4" s="392"/>
      <c r="AF4" s="390" t="s">
        <v>383</v>
      </c>
    </row>
    <row r="5" spans="1:100" ht="19.5" customHeight="1" thickBot="1" x14ac:dyDescent="0.2">
      <c r="A5" s="41"/>
      <c r="B5" s="379"/>
      <c r="C5" s="379"/>
      <c r="D5" s="316" t="s">
        <v>523</v>
      </c>
      <c r="E5" s="317" t="s">
        <v>524</v>
      </c>
      <c r="F5" s="318" t="s">
        <v>516</v>
      </c>
      <c r="G5" s="317" t="s">
        <v>528</v>
      </c>
      <c r="H5" s="299">
        <f ca="1">SUM(T9:T24)</f>
        <v>2</v>
      </c>
      <c r="I5" s="18"/>
      <c r="J5" s="379"/>
      <c r="K5" s="379"/>
      <c r="L5" s="310" t="s">
        <v>525</v>
      </c>
      <c r="M5" s="311" t="s">
        <v>526</v>
      </c>
      <c r="N5" s="312" t="s">
        <v>517</v>
      </c>
      <c r="O5" s="311" t="s">
        <v>527</v>
      </c>
      <c r="P5" s="299">
        <f ca="1">SUM(AA9:AA24)</f>
        <v>2</v>
      </c>
      <c r="Q5" s="1"/>
      <c r="R5" s="383">
        <v>8</v>
      </c>
      <c r="S5" s="384"/>
      <c r="T5" s="383">
        <v>19</v>
      </c>
      <c r="U5" s="384"/>
      <c r="V5" s="383">
        <v>21</v>
      </c>
      <c r="W5" s="384"/>
      <c r="X5" s="383">
        <v>21</v>
      </c>
      <c r="Y5" s="384"/>
      <c r="Z5" s="383">
        <v>22</v>
      </c>
      <c r="AA5" s="384"/>
      <c r="AB5" s="383">
        <v>24</v>
      </c>
      <c r="AC5" s="384"/>
      <c r="AD5" s="383">
        <v>28</v>
      </c>
      <c r="AE5" s="384"/>
      <c r="AF5" s="390"/>
    </row>
    <row r="6" spans="1:100" ht="11.25" customHeight="1" x14ac:dyDescent="0.15">
      <c r="A6" s="41"/>
      <c r="B6" s="16"/>
      <c r="C6" s="1"/>
      <c r="D6" s="16"/>
      <c r="I6" s="18"/>
      <c r="J6" s="16"/>
      <c r="K6" s="16"/>
      <c r="L6" s="1"/>
      <c r="M6" s="1"/>
      <c r="N6" s="1"/>
      <c r="O6" s="1"/>
      <c r="Q6" s="1"/>
      <c r="R6" s="385"/>
      <c r="S6" s="386"/>
      <c r="T6" s="385"/>
      <c r="U6" s="386"/>
      <c r="V6" s="385"/>
      <c r="W6" s="386"/>
      <c r="X6" s="385"/>
      <c r="Y6" s="386"/>
      <c r="Z6" s="385"/>
      <c r="AA6" s="386"/>
      <c r="AB6" s="385"/>
      <c r="AC6" s="386"/>
      <c r="AD6" s="385"/>
      <c r="AE6" s="386"/>
      <c r="AF6" s="390"/>
    </row>
    <row r="7" spans="1:100" ht="19.5" customHeight="1" x14ac:dyDescent="0.15">
      <c r="A7" s="711" t="s">
        <v>530</v>
      </c>
      <c r="C7" s="1"/>
      <c r="H7" s="324" t="s">
        <v>389</v>
      </c>
      <c r="I7" s="370" t="s">
        <v>52</v>
      </c>
      <c r="J7" s="371"/>
      <c r="K7" s="372"/>
      <c r="L7" s="375"/>
      <c r="M7" s="376"/>
      <c r="N7" s="373" t="s">
        <v>19</v>
      </c>
      <c r="O7" s="371"/>
      <c r="P7" s="374"/>
      <c r="Q7" s="1"/>
      <c r="R7" s="380" t="str">
        <f>namelist!C8</f>
        <v>済南学院高校</v>
      </c>
      <c r="S7" s="381"/>
      <c r="T7" s="381"/>
      <c r="U7" s="381"/>
      <c r="V7" s="381"/>
      <c r="W7" s="381"/>
      <c r="X7" s="382"/>
      <c r="Y7" s="380" t="str">
        <f>namelist!C10</f>
        <v>最上農業高校</v>
      </c>
      <c r="Z7" s="381"/>
      <c r="AA7" s="381"/>
      <c r="AB7" s="381"/>
      <c r="AC7" s="381"/>
      <c r="AD7" s="381"/>
      <c r="AE7" s="382"/>
      <c r="AH7" s="1" t="s">
        <v>138</v>
      </c>
      <c r="AV7" s="1" t="s">
        <v>145</v>
      </c>
      <c r="BA7" s="1" t="s">
        <v>146</v>
      </c>
      <c r="BH7" s="12"/>
      <c r="BI7" s="1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5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5"/>
    </row>
    <row r="8" spans="1:100" ht="17.25" customHeight="1" x14ac:dyDescent="0.15">
      <c r="A8" s="58" t="s">
        <v>180</v>
      </c>
      <c r="B8" s="65" t="s">
        <v>55</v>
      </c>
      <c r="C8" s="65" t="s">
        <v>54</v>
      </c>
      <c r="D8" s="46" t="s">
        <v>50</v>
      </c>
      <c r="E8" s="61" t="s">
        <v>181</v>
      </c>
      <c r="F8" s="68" t="s">
        <v>66</v>
      </c>
      <c r="G8" s="46" t="s">
        <v>67</v>
      </c>
      <c r="H8" s="325" t="s">
        <v>390</v>
      </c>
      <c r="I8" s="23" t="s">
        <v>49</v>
      </c>
      <c r="J8" s="28" t="s">
        <v>50</v>
      </c>
      <c r="K8" s="28" t="s">
        <v>51</v>
      </c>
      <c r="L8" s="24" t="s">
        <v>53</v>
      </c>
      <c r="M8" s="21" t="s">
        <v>65</v>
      </c>
      <c r="N8" s="28" t="s">
        <v>68</v>
      </c>
      <c r="O8" s="28" t="s">
        <v>69</v>
      </c>
      <c r="P8" s="22" t="s">
        <v>70</v>
      </c>
      <c r="Q8" s="2"/>
      <c r="R8" s="50" t="s">
        <v>52</v>
      </c>
      <c r="S8" s="51" t="s">
        <v>137</v>
      </c>
      <c r="T8" s="51" t="s">
        <v>140</v>
      </c>
      <c r="U8" s="51" t="s">
        <v>139</v>
      </c>
      <c r="V8" s="51" t="s">
        <v>141</v>
      </c>
      <c r="W8" s="51" t="s">
        <v>142</v>
      </c>
      <c r="X8" s="52" t="s">
        <v>143</v>
      </c>
      <c r="Y8" s="50" t="s">
        <v>155</v>
      </c>
      <c r="Z8" s="51" t="s">
        <v>137</v>
      </c>
      <c r="AA8" s="51" t="s">
        <v>140</v>
      </c>
      <c r="AB8" s="51" t="s">
        <v>139</v>
      </c>
      <c r="AC8" s="51" t="s">
        <v>141</v>
      </c>
      <c r="AD8" s="51" t="s">
        <v>142</v>
      </c>
      <c r="AE8" s="52" t="s">
        <v>143</v>
      </c>
      <c r="AF8" s="2"/>
      <c r="AG8" s="2"/>
      <c r="AH8" s="2" t="s">
        <v>147</v>
      </c>
      <c r="AI8" s="2" t="s">
        <v>147</v>
      </c>
      <c r="AJ8" s="2" t="s">
        <v>392</v>
      </c>
      <c r="AK8" s="2" t="s">
        <v>148</v>
      </c>
      <c r="AL8" s="2" t="s">
        <v>148</v>
      </c>
      <c r="AM8" s="2" t="s">
        <v>149</v>
      </c>
      <c r="AN8" s="2" t="s">
        <v>149</v>
      </c>
      <c r="AO8" s="2" t="s">
        <v>150</v>
      </c>
      <c r="AP8" s="2" t="s">
        <v>150</v>
      </c>
      <c r="AQ8" s="2" t="s">
        <v>391</v>
      </c>
      <c r="AR8" s="2" t="s">
        <v>148</v>
      </c>
      <c r="AS8" s="2" t="s">
        <v>148</v>
      </c>
      <c r="AT8" s="2" t="s">
        <v>149</v>
      </c>
      <c r="AU8" s="2" t="s">
        <v>149</v>
      </c>
      <c r="AV8" s="2" t="s">
        <v>140</v>
      </c>
      <c r="AW8" s="2" t="s">
        <v>139</v>
      </c>
      <c r="AX8" s="2" t="s">
        <v>141</v>
      </c>
      <c r="AY8" s="2" t="s">
        <v>142</v>
      </c>
      <c r="AZ8" s="2" t="s">
        <v>156</v>
      </c>
      <c r="BA8" s="2" t="s">
        <v>140</v>
      </c>
      <c r="BB8" s="2" t="s">
        <v>139</v>
      </c>
      <c r="BC8" s="2" t="s">
        <v>141</v>
      </c>
      <c r="BD8" s="2" t="s">
        <v>142</v>
      </c>
      <c r="BE8" s="2" t="s">
        <v>156</v>
      </c>
      <c r="BG8" s="2"/>
      <c r="BH8" s="13"/>
      <c r="BI8" s="15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5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5"/>
    </row>
    <row r="9" spans="1:100" ht="17.25" customHeight="1" x14ac:dyDescent="0.15">
      <c r="A9" s="58">
        <v>1</v>
      </c>
      <c r="B9" s="289" t="s">
        <v>158</v>
      </c>
      <c r="C9" s="65"/>
      <c r="D9" s="286"/>
      <c r="E9" s="285" t="s">
        <v>373</v>
      </c>
      <c r="F9" s="68"/>
      <c r="G9" s="286"/>
      <c r="H9" s="328"/>
      <c r="I9" s="19" t="str">
        <f t="shared" ref="I9:I40" si="0">BM9&amp;CA9&amp;CO9</f>
        <v/>
      </c>
      <c r="J9" s="17" t="str">
        <f t="shared" ref="J9:J40" si="1">BN9&amp;CB9</f>
        <v/>
      </c>
      <c r="K9" s="17" t="str">
        <f>IF(BH9="1",COUNTIF(BH$9:BH9,"1"),"")</f>
        <v/>
      </c>
      <c r="L9" s="17" t="str">
        <f t="shared" ref="L9:L40" si="2">BP9&amp;CD9&amp;CR9</f>
        <v>前　</v>
      </c>
      <c r="M9" s="17" t="str">
        <f t="shared" ref="M9:M40" si="3">BQ9&amp;CE9&amp;CS9</f>
        <v>半</v>
      </c>
      <c r="N9" s="17" t="str">
        <f>IF(BI9="1",COUNTIF(BI$9:BI9,"1"),"")</f>
        <v/>
      </c>
      <c r="O9" s="17" t="str">
        <f t="shared" ref="O9:O40" si="4">BS9&amp;CG9</f>
        <v/>
      </c>
      <c r="P9" s="20" t="str">
        <f t="shared" ref="P9:P40" si="5">BT9&amp;CH9&amp;CV9</f>
        <v/>
      </c>
      <c r="Q9" s="2"/>
      <c r="R9" s="12">
        <f ca="1">IF(namelist!B16="","",namelist!B16)</f>
        <v>1</v>
      </c>
      <c r="S9" s="43">
        <f ca="1">IF(R9="","",COUNTIF(AH:AJ,R9))</f>
        <v>6</v>
      </c>
      <c r="T9" s="43">
        <f t="shared" ref="T9:T24" ca="1" si="6">IF(R9="","",COUNTIF(AV:AV,R9))</f>
        <v>0</v>
      </c>
      <c r="U9" s="43">
        <f t="shared" ref="U9:U24" ca="1" si="7">IF(R9="","",COUNTIF(AW:AW,R9))</f>
        <v>1</v>
      </c>
      <c r="V9" s="43">
        <f t="shared" ref="V9:V24" ca="1" si="8">IF(R9="","",COUNTIF(AX:AX,R9))</f>
        <v>0</v>
      </c>
      <c r="W9" s="43">
        <f t="shared" ref="W9:W24" ca="1" si="9">IF(R9="","",COUNTIF(AY:AY,R9))</f>
        <v>0</v>
      </c>
      <c r="X9" s="14">
        <f>COUNTIF(AK:AL,X8)</f>
        <v>7</v>
      </c>
      <c r="Y9" s="12">
        <f ca="1">IF(namelist!F16="","",namelist!F16)</f>
        <v>1</v>
      </c>
      <c r="Z9" s="43">
        <f ca="1">IF(Y9="","",COUNTIF(AO:AQ,Y9))</f>
        <v>6</v>
      </c>
      <c r="AA9" s="43">
        <f t="shared" ref="AA9:AA24" ca="1" si="10">IF(Y9="","",COUNTIF(BA:BA,Y9))</f>
        <v>0</v>
      </c>
      <c r="AB9" s="43">
        <f t="shared" ref="AB9:AB24" ca="1" si="11">IF(Y9="","",COUNTIF(BB:BB,Y9))</f>
        <v>0</v>
      </c>
      <c r="AC9" s="43">
        <f t="shared" ref="AC9:AC24" ca="1" si="12">IF(Y9="","",COUNTIF(BC:BC,Y9))</f>
        <v>0</v>
      </c>
      <c r="AD9" s="43">
        <f t="shared" ref="AD9:AD24" ca="1" si="13">IF(Y9="","",COUNTIF(BD:BD,Y9))</f>
        <v>0</v>
      </c>
      <c r="AE9" s="14">
        <f>COUNTIF(AR:AS,AE8)</f>
        <v>6</v>
      </c>
      <c r="AF9" s="2"/>
      <c r="AG9" s="2"/>
      <c r="AH9" s="2" t="str">
        <f>IF(BO9="1",BM9,"")</f>
        <v/>
      </c>
      <c r="AI9" s="2" t="str">
        <f>IF(CC9="1",CA9,"")</f>
        <v/>
      </c>
      <c r="AJ9" s="2" t="str">
        <f>IF(CQ9=1,CO9,"")</f>
        <v/>
      </c>
      <c r="AK9" s="2" t="str">
        <f>IF($BN9="○",$BN9,"")</f>
        <v/>
      </c>
      <c r="AL9" s="2" t="str">
        <f>IF($CB9="○",$CB9,"")</f>
        <v/>
      </c>
      <c r="AM9" s="2" t="str">
        <f>IF($BN9="×",$BN9,"")</f>
        <v/>
      </c>
      <c r="AN9" s="2" t="str">
        <f>IF($CB9="×",$CB9,"")</f>
        <v/>
      </c>
      <c r="AO9" s="2" t="str">
        <f>IF(BR9="1",BT9,"")</f>
        <v/>
      </c>
      <c r="AP9" s="2" t="str">
        <f>IF(CF9="1",CH9,"")</f>
        <v/>
      </c>
      <c r="AQ9" s="2" t="str">
        <f>IF(CT9=1,CV9,"")</f>
        <v/>
      </c>
      <c r="AR9" s="2" t="str">
        <f>IF($BS9="○",$BS9,"")</f>
        <v/>
      </c>
      <c r="AS9" s="2" t="str">
        <f>IF($CG9="○",$CG9,"")</f>
        <v/>
      </c>
      <c r="AT9" s="2" t="str">
        <f>IF($BS9="×",$BS9,"")</f>
        <v/>
      </c>
      <c r="AU9" s="2" t="str">
        <f>IF($CG9="×",$CG9,"")</f>
        <v/>
      </c>
      <c r="AV9" s="2" t="str">
        <f>UPPER(IF(BN9="W",BM9,IF(CB9="W",CA9," ")))</f>
        <v xml:space="preserve"> </v>
      </c>
      <c r="AW9" s="2" t="str">
        <f t="shared" ref="AW9:AW56" si="14">UPPER(IF(BN9="S",BM9,IF(CB9="S",CA9," ")))</f>
        <v xml:space="preserve"> </v>
      </c>
      <c r="AX9" s="2" t="str">
        <f t="shared" ref="AX9:AX56" si="15">UPPER(IF(BN9="D",BM9,IF(CB9="D",CA9," ")))</f>
        <v xml:space="preserve"> </v>
      </c>
      <c r="AY9" s="2" t="str">
        <f t="shared" ref="AY9:AY56" si="16">UPPER(IF(BN9="DR",BM9,IF(CB9="DR",CA9," ")))</f>
        <v xml:space="preserve"> </v>
      </c>
      <c r="AZ9" s="2"/>
      <c r="BA9" s="2" t="str">
        <f>UPPER(IF(BS9="W",BT9,IF(CG9="W",CH9,"")))</f>
        <v/>
      </c>
      <c r="BB9" s="2" t="str">
        <f>UPPER(IF(BS9="S",BT9,IF(CG9="S",CH9,"")))</f>
        <v/>
      </c>
      <c r="BC9" s="2" t="str">
        <f>UPPER(IF(BS9="D",BT9,IF(CG9="D",CH9,"")))</f>
        <v/>
      </c>
      <c r="BD9" s="2" t="str">
        <f>UPPER(IF(BS9="DR",BT9,IF(CG9="DR",CH9,"")))</f>
        <v/>
      </c>
      <c r="BE9" s="2"/>
      <c r="BG9" s="2"/>
      <c r="BH9" s="13" t="str">
        <f>BO9&amp;CC9&amp;CQ9</f>
        <v/>
      </c>
      <c r="BI9" s="15" t="str">
        <f>BR9&amp;CF9&amp;CT9</f>
        <v/>
      </c>
      <c r="BJ9" s="4" t="str">
        <f t="shared" ref="BJ9:BJ40" si="17">IF(B9=+$C$1,C9,"")</f>
        <v/>
      </c>
      <c r="BK9" s="7" t="str">
        <f t="shared" ref="BK9:BK40" si="18">IF(D9="7m得点","○",IF(D9="7m失敗","×",IF(D9="警告","W",IF(D9="退場","S",IF(D9="失格","D",IF(D9="失格報告書","DR",IF(D9="タイムアウト","T","")))))))</f>
        <v/>
      </c>
      <c r="BL9" s="7" t="str">
        <f t="shared" ref="BL9:BL40" si="19">IF(B9=+C$1,D9,"")</f>
        <v/>
      </c>
      <c r="BM9" s="8" t="str">
        <f>IF(BJ9=0,"",BJ9)</f>
        <v/>
      </c>
      <c r="BN9" s="8" t="str">
        <f t="shared" ref="BN9:BN40" si="20">IF(B9=+$C$1,BK9,"")</f>
        <v/>
      </c>
      <c r="BO9" s="8" t="str">
        <f>IF(BN9="○","1",IF(BL9="得点","1",""))</f>
        <v/>
      </c>
      <c r="BP9" s="8" t="str">
        <f t="shared" ref="BP9:BP40" si="21">IF(B9=+$C$1,MID($E9,1,2),IF(B9="period",MID($E9,1,2),""))</f>
        <v>前　</v>
      </c>
      <c r="BQ9" s="8" t="str">
        <f t="shared" ref="BQ9:BQ40" si="22">IF(B9=+$C$1,MID($E9,3,2),IF(B9="period",MID($E9,3,2),""))</f>
        <v>半</v>
      </c>
      <c r="BR9" s="8" t="str">
        <f t="shared" ref="BR9:BR40" si="23">IF(B9=+$K$1,"",IF(BX9="○","1",IF(BV9="1","1","")))</f>
        <v/>
      </c>
      <c r="BS9" s="8" t="str">
        <f>IF(BW9="1","",BW9)</f>
        <v/>
      </c>
      <c r="BT9" s="9" t="str">
        <f>IF(BU9=0,"",BU9)</f>
        <v/>
      </c>
      <c r="BU9" s="10" t="str">
        <f t="shared" ref="BU9:BU40" si="24">IF(B9=+$C$1,F9,"")</f>
        <v/>
      </c>
      <c r="BV9" s="7" t="str">
        <f t="shared" ref="BV9:BV40" si="25">IF(B9=+$C$1,BX9,"")</f>
        <v/>
      </c>
      <c r="BW9" s="7" t="str">
        <f t="shared" ref="BW9:BW40" si="26">IF(B9=+$C$1,BX9,"")</f>
        <v/>
      </c>
      <c r="BX9" s="5" t="str">
        <f t="shared" ref="BX9:BX40" si="27">IF(G9="7m得点","○",IF(G9="7m失敗","×",IF(G9="警告","W",IF(G9="退場","S",IF(G9="失格","D",IF(G9="失格報告書","DR",IF(G9="得点","1",IF(G9="タイムアウト","T",""))))))))</f>
        <v/>
      </c>
      <c r="BY9" s="3" t="str">
        <f t="shared" ref="BY9:BY40" si="28">IF(B9=+$K$1,CJ9,"")</f>
        <v/>
      </c>
      <c r="BZ9" s="5" t="str">
        <f t="shared" ref="BZ9:BZ40" si="29">IF(B9=+$K$1,F9,"")</f>
        <v/>
      </c>
      <c r="CA9" s="8" t="str">
        <f t="shared" ref="CA9:CA72" si="30">IF(BZ9=0,"",BZ9)</f>
        <v/>
      </c>
      <c r="CB9" s="8" t="str">
        <f>IF(BY9="","",IF(BY9="1","",BY9))</f>
        <v/>
      </c>
      <c r="CC9" s="8" t="str">
        <f t="shared" ref="CC9:CC40" si="31">IF(B9=+$C$1,"",IF(CJ9="○","1",IF(CJ9="1","1","")))</f>
        <v/>
      </c>
      <c r="CD9" s="8" t="str">
        <f t="shared" ref="CD9:CD40" si="32">IF(B9=+$K$1,MID($E9,1,2),"")</f>
        <v/>
      </c>
      <c r="CE9" s="8" t="str">
        <f t="shared" ref="CE9:CE40" si="33">IF(B9=+$K$1,MID($E9,3,2),"")</f>
        <v/>
      </c>
      <c r="CF9" s="8" t="str">
        <f>IF(CG9="○","1",IF(CK9="得点","1",""))</f>
        <v/>
      </c>
      <c r="CG9" s="8" t="str">
        <f t="shared" ref="CG9:CG40" si="34">IF(B9=+$K$1,BK9,"")</f>
        <v/>
      </c>
      <c r="CH9" s="8" t="str">
        <f t="shared" ref="CH9:CH40" si="35">IF(C9="","",IF(B9=+$K$1,C9,""))</f>
        <v/>
      </c>
      <c r="CI9" s="4"/>
      <c r="CJ9" s="4" t="str">
        <f t="shared" ref="CJ9:CJ72" si="36">IF(G9="7m得点","○",IF(G9="7m失敗","×",IF(G9="警告","W",IF(G9="退場","S",IF(G9="失格","D",IF(G9="失格報告書","DR",IF(G9="得点","1",IF(G9="タイムアウト","T",""))))))))</f>
        <v/>
      </c>
      <c r="CK9" s="5" t="str">
        <f t="shared" ref="CK9:CK40" si="37">IF(B9=+$K$1,D9,"")</f>
        <v/>
      </c>
      <c r="CL9" s="1" t="str">
        <f>MID(H9,1,1)</f>
        <v/>
      </c>
      <c r="CM9" s="326" t="str">
        <f>MID(H9,2,1)</f>
        <v/>
      </c>
      <c r="CN9" s="326" t="str">
        <f>MID(H9,3,1)</f>
        <v/>
      </c>
      <c r="CO9" s="327" t="str">
        <f>IF(CL9="1",CM9*10+CN9,"")</f>
        <v/>
      </c>
      <c r="CP9" s="327"/>
      <c r="CQ9" s="327" t="str">
        <f>IF(CO9="","",1)</f>
        <v/>
      </c>
      <c r="CR9" s="327" t="str">
        <f>IF(H9="","",MID(H9,4,2))</f>
        <v/>
      </c>
      <c r="CS9" s="327" t="str">
        <f>IF(H9="","",MID(H9,6,2))</f>
        <v/>
      </c>
      <c r="CT9" s="327" t="str">
        <f>IF(CV9="","",1)</f>
        <v/>
      </c>
      <c r="CU9" s="327"/>
      <c r="CV9" s="327" t="str">
        <f>IF(CL9="2",CM9*10+CN9,"")</f>
        <v/>
      </c>
    </row>
    <row r="10" spans="1:100" ht="17.25" customHeight="1" x14ac:dyDescent="0.15">
      <c r="A10" s="58">
        <v>2</v>
      </c>
      <c r="B10" s="289" t="s">
        <v>420</v>
      </c>
      <c r="C10" s="65">
        <v>13</v>
      </c>
      <c r="D10" s="286" t="s">
        <v>393</v>
      </c>
      <c r="E10" s="62" t="s">
        <v>442</v>
      </c>
      <c r="F10" s="68"/>
      <c r="G10" s="286"/>
      <c r="H10" s="328"/>
      <c r="I10" s="19" t="str">
        <f t="shared" si="0"/>
        <v/>
      </c>
      <c r="J10" s="17" t="str">
        <f t="shared" si="1"/>
        <v/>
      </c>
      <c r="K10" s="17" t="str">
        <f>IF(BH10="1",COUNTIF(BH$9:BH10,"1"),"")</f>
        <v/>
      </c>
      <c r="L10" s="17" t="str">
        <f t="shared" si="2"/>
        <v>02</v>
      </c>
      <c r="M10" s="17" t="str">
        <f t="shared" si="3"/>
        <v>02</v>
      </c>
      <c r="N10" s="17">
        <f>IF(BI10="1",COUNTIF(BI$9:BI10,"1"),"")</f>
        <v>1</v>
      </c>
      <c r="O10" s="17" t="str">
        <f t="shared" si="4"/>
        <v/>
      </c>
      <c r="P10" s="20" t="str">
        <f t="shared" si="5"/>
        <v>13</v>
      </c>
      <c r="Q10" s="1"/>
      <c r="R10" s="12">
        <f ca="1">IF(namelist!B17="","",namelist!B17)</f>
        <v>2</v>
      </c>
      <c r="S10" s="43">
        <f t="shared" ref="S10:S24" ca="1" si="38">IF(R10="","",COUNTIF(AH:AJ,R10))</f>
        <v>4</v>
      </c>
      <c r="T10" s="43">
        <f t="shared" ca="1" si="6"/>
        <v>0</v>
      </c>
      <c r="U10" s="43">
        <f t="shared" ca="1" si="7"/>
        <v>0</v>
      </c>
      <c r="V10" s="43">
        <f t="shared" ca="1" si="8"/>
        <v>0</v>
      </c>
      <c r="W10" s="43">
        <f t="shared" ca="1" si="9"/>
        <v>1</v>
      </c>
      <c r="X10" s="14" t="s">
        <v>144</v>
      </c>
      <c r="Y10" s="12">
        <f ca="1">IF(namelist!F17="","",namelist!F17)</f>
        <v>2</v>
      </c>
      <c r="Z10" s="43">
        <f t="shared" ref="Z10:Z24" ca="1" si="39">IF(Y10="","",COUNTIF(AO:AQ,Y10))</f>
        <v>3</v>
      </c>
      <c r="AA10" s="43">
        <f t="shared" ca="1" si="10"/>
        <v>0</v>
      </c>
      <c r="AB10" s="43">
        <f t="shared" ca="1" si="11"/>
        <v>0</v>
      </c>
      <c r="AC10" s="43">
        <f t="shared" ca="1" si="12"/>
        <v>0</v>
      </c>
      <c r="AD10" s="43">
        <f t="shared" ca="1" si="13"/>
        <v>0</v>
      </c>
      <c r="AE10" s="14" t="s">
        <v>144</v>
      </c>
      <c r="AH10" s="2" t="str">
        <f t="shared" ref="AH10:AH14" si="40">IF(BO10="1",BM10,"")</f>
        <v/>
      </c>
      <c r="AI10" s="2" t="str">
        <f t="shared" ref="AI10:AI14" si="41">IF(CC10="1",CA10,"")</f>
        <v/>
      </c>
      <c r="AJ10" s="2" t="str">
        <f t="shared" ref="AJ10:AJ73" si="42">IF(CQ10=1,CO10,"")</f>
        <v/>
      </c>
      <c r="AK10" s="2" t="str">
        <f t="shared" ref="AK10:AK73" si="43">IF($BN10="○",$BN10,"")</f>
        <v/>
      </c>
      <c r="AL10" s="2" t="str">
        <f t="shared" ref="AL10:AL73" si="44">IF($CB10="○",$CB10,"")</f>
        <v/>
      </c>
      <c r="AM10" s="2" t="str">
        <f t="shared" ref="AM10:AM73" si="45">IF($BN10="×",$BN10,"")</f>
        <v/>
      </c>
      <c r="AN10" s="2" t="str">
        <f t="shared" ref="AN10:AN73" si="46">IF($CB10="×",$CB10,"")</f>
        <v/>
      </c>
      <c r="AO10" s="2" t="str">
        <f t="shared" ref="AO10:AO14" si="47">IF(BR10="1",BT10,"")</f>
        <v/>
      </c>
      <c r="AP10" s="2">
        <f t="shared" ref="AP10:AP14" si="48">IF(CF10="1",CH10,"")</f>
        <v>13</v>
      </c>
      <c r="AQ10" s="2" t="str">
        <f>IF(CT10=1,CV10,"")</f>
        <v/>
      </c>
      <c r="AR10" s="2" t="str">
        <f t="shared" ref="AR10:AR73" si="49">IF($BS10="○",$BS10,"")</f>
        <v/>
      </c>
      <c r="AS10" s="2" t="str">
        <f t="shared" ref="AS10:AS73" si="50">IF($CG10="○",$CG10,"")</f>
        <v/>
      </c>
      <c r="AT10" s="2" t="str">
        <f t="shared" ref="AT10:AT73" si="51">IF($BS10="×",$BS10,"")</f>
        <v/>
      </c>
      <c r="AU10" s="2" t="str">
        <f t="shared" ref="AU10:AU73" si="52">IF($CG10="×",$CG10,"")</f>
        <v/>
      </c>
      <c r="AV10" s="2" t="str">
        <f t="shared" ref="AV10:AV73" si="53">UPPER(IF(BN10="W",BM10,IF(CB10="W",CA10," ")))</f>
        <v xml:space="preserve"> </v>
      </c>
      <c r="AW10" s="2" t="str">
        <f t="shared" si="14"/>
        <v xml:space="preserve"> </v>
      </c>
      <c r="AX10" s="2" t="str">
        <f t="shared" si="15"/>
        <v xml:space="preserve"> </v>
      </c>
      <c r="AY10" s="2" t="str">
        <f t="shared" si="16"/>
        <v xml:space="preserve"> </v>
      </c>
      <c r="AZ10" s="2"/>
      <c r="BA10" s="2" t="str">
        <f t="shared" ref="BA10:BA73" si="54">UPPER(IF(BS10="W",BT10,IF(CG10="W",CH10,"")))</f>
        <v/>
      </c>
      <c r="BB10" s="2" t="str">
        <f t="shared" ref="BB10:BB73" si="55">UPPER(IF(BS10="S",BT10,IF(CG10="S",CH10,"")))</f>
        <v/>
      </c>
      <c r="BC10" s="2" t="str">
        <f t="shared" ref="BC10:BC73" si="56">UPPER(IF(BS10="D",BT10,IF(CG10="D",CH10,"")))</f>
        <v/>
      </c>
      <c r="BD10" s="2" t="str">
        <f t="shared" ref="BD10:BD73" si="57">UPPER(IF(BS10="DR",BT10,IF(CG10="DR",CH10,"")))</f>
        <v/>
      </c>
      <c r="BH10" s="13" t="str">
        <f t="shared" ref="BH10:BH73" si="58">BO10&amp;CC10&amp;CQ10</f>
        <v/>
      </c>
      <c r="BI10" s="15" t="str">
        <f t="shared" ref="BI10:BI73" si="59">BR10&amp;CF10&amp;CT10</f>
        <v>1</v>
      </c>
      <c r="BJ10" s="4" t="str">
        <f t="shared" si="17"/>
        <v/>
      </c>
      <c r="BK10" s="7" t="str">
        <f>IF(D10="7m得点","○",IF(D10="7m失敗","×",IF(D10="警告","W",IF(D10="退場","S",IF(D10="失格","D",IF(D10="失格報告書","DR",IF(D10="タイムアウト","T","")))))))</f>
        <v/>
      </c>
      <c r="BL10" s="7" t="str">
        <f t="shared" si="19"/>
        <v/>
      </c>
      <c r="BM10" s="8" t="str">
        <f t="shared" ref="BM10:BM73" si="60">IF(BJ10=0,"",BJ10)</f>
        <v/>
      </c>
      <c r="BN10" s="8" t="str">
        <f t="shared" si="20"/>
        <v/>
      </c>
      <c r="BO10" s="8" t="str">
        <f t="shared" ref="BO10:BO11" si="61">IF(BN10="○","1",IF(BL10="得点","1",""))</f>
        <v/>
      </c>
      <c r="BP10" s="8" t="str">
        <f t="shared" si="21"/>
        <v/>
      </c>
      <c r="BQ10" s="8" t="str">
        <f t="shared" si="22"/>
        <v/>
      </c>
      <c r="BR10" s="8" t="str">
        <f t="shared" si="23"/>
        <v/>
      </c>
      <c r="BS10" s="8" t="str">
        <f t="shared" ref="BS10:BS73" si="62">IF(BW10="1","",BW10)</f>
        <v/>
      </c>
      <c r="BT10" s="9" t="str">
        <f t="shared" ref="BT10:BT73" si="63">IF(BU10=0,"",BU10)</f>
        <v/>
      </c>
      <c r="BU10" s="10" t="str">
        <f t="shared" si="24"/>
        <v/>
      </c>
      <c r="BV10" s="7" t="str">
        <f t="shared" si="25"/>
        <v/>
      </c>
      <c r="BW10" s="7" t="str">
        <f t="shared" si="26"/>
        <v/>
      </c>
      <c r="BX10" s="5" t="str">
        <f>IF(G10="7m得点","○",IF(G10="7m失敗","×",IF(G10="警告","W",IF(G10="退場","S",IF(G10="失格","D",IF(G10="失格報告書","DR",IF(G10="得点","1",IF(G10="タイムアウト","T",""))))))))</f>
        <v/>
      </c>
      <c r="BY10" s="3" t="str">
        <f t="shared" si="28"/>
        <v/>
      </c>
      <c r="BZ10" s="5">
        <f t="shared" si="29"/>
        <v>0</v>
      </c>
      <c r="CA10" s="8" t="str">
        <f t="shared" si="30"/>
        <v/>
      </c>
      <c r="CB10" s="8" t="str">
        <f t="shared" ref="CB10:CB73" si="64">IF(BY10="","",IF(BY10="1","",BY10))</f>
        <v/>
      </c>
      <c r="CC10" s="8" t="str">
        <f t="shared" si="31"/>
        <v/>
      </c>
      <c r="CD10" s="8" t="str">
        <f t="shared" si="32"/>
        <v>02</v>
      </c>
      <c r="CE10" s="8" t="str">
        <f t="shared" si="33"/>
        <v>02</v>
      </c>
      <c r="CF10" s="8" t="str">
        <f t="shared" ref="CF10:CF73" si="65">IF(CG10="○","1",IF(CK10="得点","1",""))</f>
        <v>1</v>
      </c>
      <c r="CG10" s="8" t="str">
        <f t="shared" si="34"/>
        <v/>
      </c>
      <c r="CH10" s="8">
        <f t="shared" si="35"/>
        <v>13</v>
      </c>
      <c r="CI10" s="4"/>
      <c r="CJ10" s="4" t="str">
        <f t="shared" si="36"/>
        <v/>
      </c>
      <c r="CK10" s="5" t="str">
        <f t="shared" si="37"/>
        <v>得点</v>
      </c>
      <c r="CL10" s="1" t="str">
        <f t="shared" ref="CL10:CL73" si="66">MID(H10,1,1)</f>
        <v/>
      </c>
      <c r="CM10" s="326" t="str">
        <f t="shared" ref="CM10:CM73" si="67">MID(H10,2,1)</f>
        <v/>
      </c>
      <c r="CN10" s="326" t="str">
        <f t="shared" ref="CN10:CN73" si="68">MID(H10,3,1)</f>
        <v/>
      </c>
      <c r="CO10" s="327" t="str">
        <f>IF(CL10="1",CM10*10+CN10,"")</f>
        <v/>
      </c>
      <c r="CP10" s="327"/>
      <c r="CQ10" s="327" t="str">
        <f>IF(CO10="","",1)</f>
        <v/>
      </c>
      <c r="CR10" s="327" t="str">
        <f t="shared" ref="CR10:CR73" si="69">IF(H10="","",MID(H10,4,2))</f>
        <v/>
      </c>
      <c r="CS10" s="327" t="str">
        <f t="shared" ref="CS10:CS73" si="70">IF(H10="","",MID(H10,6,2))</f>
        <v/>
      </c>
      <c r="CT10" s="327" t="str">
        <f>IF(CV10="","",1)</f>
        <v/>
      </c>
      <c r="CU10" s="327"/>
      <c r="CV10" s="327" t="str">
        <f>IF(CL10="2",CM10*10+CN10,"")</f>
        <v/>
      </c>
    </row>
    <row r="11" spans="1:100" ht="17.25" customHeight="1" x14ac:dyDescent="0.15">
      <c r="A11" s="58">
        <v>3</v>
      </c>
      <c r="B11" s="289" t="s">
        <v>419</v>
      </c>
      <c r="C11" s="65">
        <v>5</v>
      </c>
      <c r="D11" s="286" t="s">
        <v>443</v>
      </c>
      <c r="E11" s="62" t="s">
        <v>444</v>
      </c>
      <c r="F11" s="68">
        <v>14</v>
      </c>
      <c r="G11" s="286" t="s">
        <v>394</v>
      </c>
      <c r="H11" s="328"/>
      <c r="I11" s="19" t="str">
        <f t="shared" si="0"/>
        <v>5</v>
      </c>
      <c r="J11" s="17" t="str">
        <f t="shared" si="1"/>
        <v>×</v>
      </c>
      <c r="K11" s="17" t="str">
        <f>IF(BH11="1",COUNTIF(BH$9:BH11,"1"),"")</f>
        <v/>
      </c>
      <c r="L11" s="17" t="str">
        <f t="shared" si="2"/>
        <v>02</v>
      </c>
      <c r="M11" s="17" t="str">
        <f t="shared" si="3"/>
        <v>50</v>
      </c>
      <c r="N11" s="17" t="str">
        <f>IF(BI11="1",COUNTIF(BI$9:BI11,"1"),"")</f>
        <v/>
      </c>
      <c r="O11" s="17" t="str">
        <f t="shared" si="4"/>
        <v>W</v>
      </c>
      <c r="P11" s="20" t="str">
        <f t="shared" si="5"/>
        <v>14</v>
      </c>
      <c r="Q11" s="1"/>
      <c r="R11" s="12">
        <f ca="1">IF(namelist!B18="","",namelist!B18)</f>
        <v>3</v>
      </c>
      <c r="S11" s="43">
        <f t="shared" ca="1" si="38"/>
        <v>2</v>
      </c>
      <c r="T11" s="43">
        <f t="shared" ca="1" si="6"/>
        <v>0</v>
      </c>
      <c r="U11" s="43">
        <f t="shared" ca="1" si="7"/>
        <v>2</v>
      </c>
      <c r="V11" s="43">
        <f t="shared" ca="1" si="8"/>
        <v>0</v>
      </c>
      <c r="W11" s="43">
        <f t="shared" ca="1" si="9"/>
        <v>0</v>
      </c>
      <c r="X11" s="14">
        <f>COUNTIF(AM:AN,X10)</f>
        <v>5</v>
      </c>
      <c r="Y11" s="12">
        <f ca="1">IF(namelist!F18="","",namelist!F18)</f>
        <v>3</v>
      </c>
      <c r="Z11" s="43">
        <f t="shared" ca="1" si="39"/>
        <v>4</v>
      </c>
      <c r="AA11" s="43">
        <f t="shared" ca="1" si="10"/>
        <v>0</v>
      </c>
      <c r="AB11" s="43">
        <f t="shared" ca="1" si="11"/>
        <v>0</v>
      </c>
      <c r="AC11" s="43">
        <f t="shared" ca="1" si="12"/>
        <v>1</v>
      </c>
      <c r="AD11" s="43">
        <f t="shared" ca="1" si="13"/>
        <v>0</v>
      </c>
      <c r="AE11" s="56">
        <f>COUNTIF(AT:AU,AE10)</f>
        <v>4</v>
      </c>
      <c r="AH11" s="2" t="str">
        <f t="shared" si="40"/>
        <v/>
      </c>
      <c r="AI11" s="2" t="str">
        <f t="shared" si="41"/>
        <v/>
      </c>
      <c r="AJ11" s="2" t="str">
        <f t="shared" si="42"/>
        <v/>
      </c>
      <c r="AK11" s="2" t="str">
        <f t="shared" si="43"/>
        <v/>
      </c>
      <c r="AL11" s="2" t="str">
        <f t="shared" si="44"/>
        <v/>
      </c>
      <c r="AM11" s="2" t="str">
        <f t="shared" si="45"/>
        <v>×</v>
      </c>
      <c r="AN11" s="2" t="str">
        <f t="shared" si="46"/>
        <v/>
      </c>
      <c r="AO11" s="2" t="str">
        <f t="shared" si="47"/>
        <v/>
      </c>
      <c r="AP11" s="2" t="str">
        <f t="shared" si="48"/>
        <v/>
      </c>
      <c r="AQ11" s="2" t="str">
        <f t="shared" ref="AQ11:AQ74" si="71">IF(CT11=1,CV11,"")</f>
        <v/>
      </c>
      <c r="AR11" s="2" t="str">
        <f t="shared" si="49"/>
        <v/>
      </c>
      <c r="AS11" s="2" t="str">
        <f t="shared" si="50"/>
        <v/>
      </c>
      <c r="AT11" s="2" t="str">
        <f t="shared" si="51"/>
        <v/>
      </c>
      <c r="AU11" s="2" t="str">
        <f t="shared" si="52"/>
        <v/>
      </c>
      <c r="AV11" s="2" t="str">
        <f t="shared" si="53"/>
        <v xml:space="preserve"> </v>
      </c>
      <c r="AW11" s="2" t="str">
        <f t="shared" si="14"/>
        <v xml:space="preserve"> </v>
      </c>
      <c r="AX11" s="2" t="str">
        <f t="shared" si="15"/>
        <v xml:space="preserve"> </v>
      </c>
      <c r="AY11" s="2" t="str">
        <f t="shared" si="16"/>
        <v xml:space="preserve"> </v>
      </c>
      <c r="AZ11" s="2"/>
      <c r="BA11" s="2" t="str">
        <f t="shared" si="54"/>
        <v>14</v>
      </c>
      <c r="BB11" s="2" t="str">
        <f t="shared" si="55"/>
        <v/>
      </c>
      <c r="BC11" s="2" t="str">
        <f t="shared" si="56"/>
        <v/>
      </c>
      <c r="BD11" s="2" t="str">
        <f t="shared" si="57"/>
        <v/>
      </c>
      <c r="BH11" s="13" t="str">
        <f t="shared" si="58"/>
        <v/>
      </c>
      <c r="BI11" s="15" t="str">
        <f t="shared" si="59"/>
        <v/>
      </c>
      <c r="BJ11" s="4">
        <f t="shared" si="17"/>
        <v>5</v>
      </c>
      <c r="BK11" s="7" t="str">
        <f t="shared" si="18"/>
        <v>×</v>
      </c>
      <c r="BL11" s="7" t="str">
        <f t="shared" si="19"/>
        <v>7m失敗</v>
      </c>
      <c r="BM11" s="8">
        <f t="shared" si="60"/>
        <v>5</v>
      </c>
      <c r="BN11" s="8" t="str">
        <f t="shared" si="20"/>
        <v>×</v>
      </c>
      <c r="BO11" s="8" t="str">
        <f t="shared" si="61"/>
        <v/>
      </c>
      <c r="BP11" s="8" t="str">
        <f t="shared" si="21"/>
        <v>02</v>
      </c>
      <c r="BQ11" s="8" t="str">
        <f t="shared" si="22"/>
        <v>50</v>
      </c>
      <c r="BR11" s="8" t="str">
        <f t="shared" si="23"/>
        <v/>
      </c>
      <c r="BS11" s="8" t="str">
        <f t="shared" si="62"/>
        <v>W</v>
      </c>
      <c r="BT11" s="9">
        <f t="shared" si="63"/>
        <v>14</v>
      </c>
      <c r="BU11" s="10">
        <f t="shared" si="24"/>
        <v>14</v>
      </c>
      <c r="BV11" s="7" t="str">
        <f t="shared" si="25"/>
        <v>W</v>
      </c>
      <c r="BW11" s="7" t="str">
        <f t="shared" si="26"/>
        <v>W</v>
      </c>
      <c r="BX11" s="5" t="str">
        <f t="shared" si="27"/>
        <v>W</v>
      </c>
      <c r="BY11" s="3" t="str">
        <f t="shared" si="28"/>
        <v/>
      </c>
      <c r="BZ11" s="5" t="str">
        <f t="shared" si="29"/>
        <v/>
      </c>
      <c r="CA11" s="8" t="str">
        <f t="shared" si="30"/>
        <v/>
      </c>
      <c r="CB11" s="8" t="str">
        <f t="shared" si="64"/>
        <v/>
      </c>
      <c r="CC11" s="8" t="str">
        <f t="shared" si="31"/>
        <v/>
      </c>
      <c r="CD11" s="8" t="str">
        <f t="shared" si="32"/>
        <v/>
      </c>
      <c r="CE11" s="8" t="str">
        <f t="shared" si="33"/>
        <v/>
      </c>
      <c r="CF11" s="8" t="str">
        <f t="shared" si="65"/>
        <v/>
      </c>
      <c r="CG11" s="8" t="str">
        <f t="shared" si="34"/>
        <v/>
      </c>
      <c r="CH11" s="8" t="str">
        <f t="shared" si="35"/>
        <v/>
      </c>
      <c r="CI11" s="4"/>
      <c r="CJ11" s="4" t="str">
        <f t="shared" si="36"/>
        <v>W</v>
      </c>
      <c r="CK11" s="5" t="str">
        <f t="shared" si="37"/>
        <v/>
      </c>
      <c r="CL11" s="1" t="str">
        <f t="shared" si="66"/>
        <v/>
      </c>
      <c r="CM11" s="326" t="str">
        <f t="shared" si="67"/>
        <v/>
      </c>
      <c r="CN11" s="326" t="str">
        <f t="shared" si="68"/>
        <v/>
      </c>
      <c r="CO11" s="327" t="str">
        <f t="shared" ref="CO11:CO74" si="72">IF(CL11="1",CM11*10+CN11,"")</f>
        <v/>
      </c>
      <c r="CP11" s="327"/>
      <c r="CQ11" s="327" t="str">
        <f t="shared" ref="CQ11:CQ74" si="73">IF(CO11="","",1)</f>
        <v/>
      </c>
      <c r="CR11" s="327" t="str">
        <f t="shared" si="69"/>
        <v/>
      </c>
      <c r="CS11" s="327" t="str">
        <f t="shared" si="70"/>
        <v/>
      </c>
      <c r="CT11" s="327" t="str">
        <f t="shared" ref="CT11:CT74" si="74">IF(CV11="","",1)</f>
        <v/>
      </c>
      <c r="CU11" s="327"/>
      <c r="CV11" s="327" t="str">
        <f t="shared" ref="CV11:CV74" si="75">IF(CL11="2",CM11*10+CN11,"")</f>
        <v/>
      </c>
    </row>
    <row r="12" spans="1:100" ht="17.25" customHeight="1" x14ac:dyDescent="0.15">
      <c r="A12" s="58">
        <v>4</v>
      </c>
      <c r="B12" s="289" t="s">
        <v>420</v>
      </c>
      <c r="C12" s="65"/>
      <c r="D12" s="286"/>
      <c r="E12" s="62" t="s">
        <v>445</v>
      </c>
      <c r="F12" s="68"/>
      <c r="G12" s="286"/>
      <c r="H12" s="328">
        <v>214</v>
      </c>
      <c r="I12" s="19" t="str">
        <f t="shared" si="0"/>
        <v/>
      </c>
      <c r="J12" s="17" t="str">
        <f t="shared" si="1"/>
        <v/>
      </c>
      <c r="K12" s="17" t="str">
        <f>IF(BH12="1",COUNTIF(BH$9:BH12,"1"),"")</f>
        <v/>
      </c>
      <c r="L12" s="17" t="str">
        <f t="shared" si="2"/>
        <v>03</v>
      </c>
      <c r="M12" s="17" t="str">
        <f t="shared" si="3"/>
        <v>44</v>
      </c>
      <c r="N12" s="17">
        <f>IF(BI12="1",COUNTIF(BI$9:BI12,"1"),"")</f>
        <v>2</v>
      </c>
      <c r="O12" s="17" t="str">
        <f t="shared" si="4"/>
        <v/>
      </c>
      <c r="P12" s="20" t="str">
        <f t="shared" si="5"/>
        <v>14</v>
      </c>
      <c r="Q12" s="1"/>
      <c r="R12" s="12">
        <f ca="1">IF(namelist!B19="","",namelist!B19)</f>
        <v>4</v>
      </c>
      <c r="S12" s="43">
        <f t="shared" ca="1" si="38"/>
        <v>0</v>
      </c>
      <c r="T12" s="43">
        <f t="shared" ca="1" si="6"/>
        <v>0</v>
      </c>
      <c r="U12" s="43">
        <f t="shared" ca="1" si="7"/>
        <v>0</v>
      </c>
      <c r="V12" s="43">
        <f t="shared" ca="1" si="8"/>
        <v>0</v>
      </c>
      <c r="W12" s="43">
        <f t="shared" ca="1" si="9"/>
        <v>0</v>
      </c>
      <c r="X12" s="14">
        <f>X9+X11</f>
        <v>12</v>
      </c>
      <c r="Y12" s="12">
        <f ca="1">IF(namelist!F19="","",namelist!F19)</f>
        <v>4</v>
      </c>
      <c r="Z12" s="43">
        <f t="shared" ca="1" si="39"/>
        <v>2</v>
      </c>
      <c r="AA12" s="43">
        <f t="shared" ca="1" si="10"/>
        <v>0</v>
      </c>
      <c r="AB12" s="43">
        <f t="shared" ca="1" si="11"/>
        <v>0</v>
      </c>
      <c r="AC12" s="43">
        <f t="shared" ca="1" si="12"/>
        <v>0</v>
      </c>
      <c r="AD12" s="43">
        <f t="shared" ca="1" si="13"/>
        <v>0</v>
      </c>
      <c r="AE12" s="14">
        <f>AE9+AE11</f>
        <v>10</v>
      </c>
      <c r="AH12" s="2" t="str">
        <f t="shared" si="40"/>
        <v/>
      </c>
      <c r="AI12" s="2" t="str">
        <f t="shared" si="41"/>
        <v/>
      </c>
      <c r="AJ12" s="2" t="str">
        <f t="shared" si="42"/>
        <v/>
      </c>
      <c r="AK12" s="2" t="str">
        <f t="shared" si="43"/>
        <v/>
      </c>
      <c r="AL12" s="2" t="str">
        <f t="shared" si="44"/>
        <v/>
      </c>
      <c r="AM12" s="2" t="str">
        <f t="shared" si="45"/>
        <v/>
      </c>
      <c r="AN12" s="2" t="str">
        <f t="shared" si="46"/>
        <v/>
      </c>
      <c r="AO12" s="2" t="str">
        <f t="shared" si="47"/>
        <v/>
      </c>
      <c r="AP12" s="2" t="str">
        <f t="shared" si="48"/>
        <v/>
      </c>
      <c r="AQ12" s="2">
        <f t="shared" si="71"/>
        <v>14</v>
      </c>
      <c r="AR12" s="2" t="str">
        <f t="shared" si="49"/>
        <v/>
      </c>
      <c r="AS12" s="2" t="str">
        <f t="shared" si="50"/>
        <v/>
      </c>
      <c r="AT12" s="2" t="str">
        <f t="shared" si="51"/>
        <v/>
      </c>
      <c r="AU12" s="2" t="str">
        <f t="shared" si="52"/>
        <v/>
      </c>
      <c r="AV12" s="2" t="str">
        <f t="shared" si="53"/>
        <v xml:space="preserve"> </v>
      </c>
      <c r="AW12" s="2" t="str">
        <f t="shared" si="14"/>
        <v xml:space="preserve"> </v>
      </c>
      <c r="AX12" s="2" t="str">
        <f t="shared" si="15"/>
        <v xml:space="preserve"> </v>
      </c>
      <c r="AY12" s="2" t="str">
        <f t="shared" si="16"/>
        <v xml:space="preserve"> </v>
      </c>
      <c r="AZ12" s="2"/>
      <c r="BA12" s="2" t="str">
        <f t="shared" si="54"/>
        <v/>
      </c>
      <c r="BB12" s="2" t="str">
        <f t="shared" si="55"/>
        <v/>
      </c>
      <c r="BC12" s="2" t="str">
        <f t="shared" si="56"/>
        <v/>
      </c>
      <c r="BD12" s="2" t="str">
        <f t="shared" si="57"/>
        <v/>
      </c>
      <c r="BH12" s="13" t="str">
        <f t="shared" si="58"/>
        <v/>
      </c>
      <c r="BI12" s="15" t="str">
        <f t="shared" si="59"/>
        <v>1</v>
      </c>
      <c r="BJ12" s="4" t="str">
        <f t="shared" si="17"/>
        <v/>
      </c>
      <c r="BK12" s="7" t="str">
        <f t="shared" si="18"/>
        <v/>
      </c>
      <c r="BL12" s="7" t="str">
        <f t="shared" si="19"/>
        <v/>
      </c>
      <c r="BM12" s="8" t="str">
        <f t="shared" si="60"/>
        <v/>
      </c>
      <c r="BN12" s="8" t="str">
        <f t="shared" si="20"/>
        <v/>
      </c>
      <c r="BO12" s="8" t="str">
        <f t="shared" ref="BO12:BO73" si="76">IF(BN12="○","1",IF(BL12="得点","1",""))</f>
        <v/>
      </c>
      <c r="BP12" s="8" t="str">
        <f t="shared" si="21"/>
        <v/>
      </c>
      <c r="BQ12" s="8" t="str">
        <f t="shared" si="22"/>
        <v/>
      </c>
      <c r="BR12" s="8" t="str">
        <f t="shared" si="23"/>
        <v/>
      </c>
      <c r="BS12" s="8" t="str">
        <f t="shared" si="62"/>
        <v/>
      </c>
      <c r="BT12" s="9" t="str">
        <f t="shared" si="63"/>
        <v/>
      </c>
      <c r="BU12" s="10" t="str">
        <f t="shared" si="24"/>
        <v/>
      </c>
      <c r="BV12" s="7" t="str">
        <f t="shared" si="25"/>
        <v/>
      </c>
      <c r="BW12" s="7" t="str">
        <f t="shared" si="26"/>
        <v/>
      </c>
      <c r="BX12" s="5" t="str">
        <f t="shared" si="27"/>
        <v/>
      </c>
      <c r="BY12" s="3" t="str">
        <f t="shared" si="28"/>
        <v/>
      </c>
      <c r="BZ12" s="5">
        <f t="shared" si="29"/>
        <v>0</v>
      </c>
      <c r="CA12" s="8" t="str">
        <f t="shared" si="30"/>
        <v/>
      </c>
      <c r="CB12" s="8" t="str">
        <f t="shared" si="64"/>
        <v/>
      </c>
      <c r="CC12" s="8" t="str">
        <f t="shared" si="31"/>
        <v/>
      </c>
      <c r="CD12" s="8" t="str">
        <f t="shared" si="32"/>
        <v>03</v>
      </c>
      <c r="CE12" s="8" t="str">
        <f t="shared" si="33"/>
        <v>44</v>
      </c>
      <c r="CF12" s="8" t="str">
        <f t="shared" si="65"/>
        <v/>
      </c>
      <c r="CG12" s="8" t="str">
        <f t="shared" si="34"/>
        <v/>
      </c>
      <c r="CH12" s="8" t="str">
        <f t="shared" si="35"/>
        <v/>
      </c>
      <c r="CI12" s="4"/>
      <c r="CJ12" s="4" t="str">
        <f>IF(G12="7m得点","○",IF(G12="7m失敗","×",IF(G12="警告","W",IF(G12="退場","S",IF(G12="失格","D",IF(G12="失格報告書","DR",IF(G12="得点","1",IF(G12="タイムアウト","T",""))))))))</f>
        <v/>
      </c>
      <c r="CK12" s="5">
        <f t="shared" si="37"/>
        <v>0</v>
      </c>
      <c r="CL12" s="1" t="str">
        <f t="shared" si="66"/>
        <v>2</v>
      </c>
      <c r="CM12" s="326" t="str">
        <f t="shared" si="67"/>
        <v>1</v>
      </c>
      <c r="CN12" s="326" t="str">
        <f t="shared" si="68"/>
        <v>4</v>
      </c>
      <c r="CO12" s="327" t="str">
        <f t="shared" si="72"/>
        <v/>
      </c>
      <c r="CP12" s="327"/>
      <c r="CQ12" s="327" t="str">
        <f t="shared" si="73"/>
        <v/>
      </c>
      <c r="CR12" s="327" t="str">
        <f t="shared" si="69"/>
        <v/>
      </c>
      <c r="CS12" s="327" t="str">
        <f t="shared" si="70"/>
        <v/>
      </c>
      <c r="CT12" s="327">
        <f t="shared" si="74"/>
        <v>1</v>
      </c>
      <c r="CU12" s="327"/>
      <c r="CV12" s="327">
        <f t="shared" si="75"/>
        <v>14</v>
      </c>
    </row>
    <row r="13" spans="1:100" ht="17.25" customHeight="1" x14ac:dyDescent="0.15">
      <c r="A13" s="58">
        <v>5</v>
      </c>
      <c r="B13" s="289"/>
      <c r="C13" s="65"/>
      <c r="D13" s="286"/>
      <c r="E13" s="62"/>
      <c r="F13" s="68"/>
      <c r="G13" s="286"/>
      <c r="H13" s="328">
        <v>1050437</v>
      </c>
      <c r="I13" s="19" t="str">
        <f t="shared" si="0"/>
        <v>5</v>
      </c>
      <c r="J13" s="17" t="str">
        <f t="shared" si="1"/>
        <v/>
      </c>
      <c r="K13" s="17">
        <f>IF(BH13="1",COUNTIF(BH$9:BH13,"1"),"")</f>
        <v>1</v>
      </c>
      <c r="L13" s="17" t="str">
        <f t="shared" si="2"/>
        <v>04</v>
      </c>
      <c r="M13" s="17" t="str">
        <f t="shared" si="3"/>
        <v>37</v>
      </c>
      <c r="N13" s="17" t="str">
        <f>IF(BI13="1",COUNTIF(BI$9:BI13,"1"),"")</f>
        <v/>
      </c>
      <c r="O13" s="17" t="str">
        <f t="shared" si="4"/>
        <v/>
      </c>
      <c r="P13" s="20" t="str">
        <f t="shared" si="5"/>
        <v/>
      </c>
      <c r="Q13" s="1"/>
      <c r="R13" s="12">
        <f ca="1">IF(namelist!B20="","",namelist!B20)</f>
        <v>5</v>
      </c>
      <c r="S13" s="43">
        <f t="shared" ca="1" si="38"/>
        <v>6</v>
      </c>
      <c r="T13" s="43">
        <f t="shared" ca="1" si="6"/>
        <v>0</v>
      </c>
      <c r="U13" s="43">
        <f t="shared" ca="1" si="7"/>
        <v>1</v>
      </c>
      <c r="V13" s="43">
        <f t="shared" ca="1" si="8"/>
        <v>0</v>
      </c>
      <c r="W13" s="43">
        <f t="shared" ca="1" si="9"/>
        <v>0</v>
      </c>
      <c r="X13" s="14"/>
      <c r="Y13" s="12">
        <f ca="1">IF(namelist!F20="","",namelist!F20)</f>
        <v>5</v>
      </c>
      <c r="Z13" s="43">
        <f t="shared" ca="1" si="39"/>
        <v>2</v>
      </c>
      <c r="AA13" s="43">
        <f t="shared" ca="1" si="10"/>
        <v>0</v>
      </c>
      <c r="AB13" s="43">
        <f t="shared" ca="1" si="11"/>
        <v>2</v>
      </c>
      <c r="AC13" s="43">
        <f t="shared" ca="1" si="12"/>
        <v>0</v>
      </c>
      <c r="AD13" s="43">
        <f t="shared" ca="1" si="13"/>
        <v>0</v>
      </c>
      <c r="AE13" s="57"/>
      <c r="AH13" s="2" t="str">
        <f t="shared" si="40"/>
        <v/>
      </c>
      <c r="AI13" s="2" t="str">
        <f t="shared" si="41"/>
        <v/>
      </c>
      <c r="AJ13" s="2">
        <f t="shared" si="42"/>
        <v>5</v>
      </c>
      <c r="AK13" s="2" t="str">
        <f t="shared" si="43"/>
        <v/>
      </c>
      <c r="AL13" s="2" t="str">
        <f t="shared" si="44"/>
        <v/>
      </c>
      <c r="AM13" s="2" t="str">
        <f t="shared" si="45"/>
        <v/>
      </c>
      <c r="AN13" s="2" t="str">
        <f t="shared" si="46"/>
        <v/>
      </c>
      <c r="AO13" s="2" t="str">
        <f t="shared" si="47"/>
        <v/>
      </c>
      <c r="AP13" s="2" t="str">
        <f t="shared" si="48"/>
        <v/>
      </c>
      <c r="AQ13" s="2" t="str">
        <f t="shared" si="71"/>
        <v/>
      </c>
      <c r="AR13" s="2" t="str">
        <f t="shared" si="49"/>
        <v/>
      </c>
      <c r="AS13" s="2" t="str">
        <f t="shared" si="50"/>
        <v/>
      </c>
      <c r="AT13" s="2" t="str">
        <f t="shared" si="51"/>
        <v/>
      </c>
      <c r="AU13" s="2" t="str">
        <f t="shared" si="52"/>
        <v/>
      </c>
      <c r="AV13" s="2" t="str">
        <f t="shared" si="53"/>
        <v xml:space="preserve"> </v>
      </c>
      <c r="AW13" s="2" t="str">
        <f t="shared" si="14"/>
        <v xml:space="preserve"> </v>
      </c>
      <c r="AX13" s="2" t="str">
        <f t="shared" si="15"/>
        <v xml:space="preserve"> </v>
      </c>
      <c r="AY13" s="2" t="str">
        <f t="shared" si="16"/>
        <v xml:space="preserve"> </v>
      </c>
      <c r="AZ13" s="2"/>
      <c r="BA13" s="2" t="str">
        <f t="shared" si="54"/>
        <v/>
      </c>
      <c r="BB13" s="2" t="str">
        <f t="shared" si="55"/>
        <v/>
      </c>
      <c r="BC13" s="2" t="str">
        <f t="shared" si="56"/>
        <v/>
      </c>
      <c r="BD13" s="2" t="str">
        <f t="shared" si="57"/>
        <v/>
      </c>
      <c r="BH13" s="13" t="str">
        <f t="shared" si="58"/>
        <v>1</v>
      </c>
      <c r="BI13" s="15" t="str">
        <f t="shared" si="59"/>
        <v/>
      </c>
      <c r="BJ13" s="4" t="str">
        <f t="shared" si="17"/>
        <v/>
      </c>
      <c r="BK13" s="7" t="str">
        <f t="shared" si="18"/>
        <v/>
      </c>
      <c r="BL13" s="7" t="str">
        <f t="shared" si="19"/>
        <v/>
      </c>
      <c r="BM13" s="8" t="str">
        <f t="shared" si="60"/>
        <v/>
      </c>
      <c r="BN13" s="8" t="str">
        <f t="shared" si="20"/>
        <v/>
      </c>
      <c r="BO13" s="8" t="str">
        <f t="shared" si="76"/>
        <v/>
      </c>
      <c r="BP13" s="8" t="str">
        <f t="shared" si="21"/>
        <v/>
      </c>
      <c r="BQ13" s="8" t="str">
        <f t="shared" si="22"/>
        <v/>
      </c>
      <c r="BR13" s="8" t="str">
        <f t="shared" si="23"/>
        <v/>
      </c>
      <c r="BS13" s="8" t="str">
        <f t="shared" si="62"/>
        <v/>
      </c>
      <c r="BT13" s="9" t="str">
        <f t="shared" si="63"/>
        <v/>
      </c>
      <c r="BU13" s="10" t="str">
        <f t="shared" si="24"/>
        <v/>
      </c>
      <c r="BV13" s="7" t="str">
        <f t="shared" si="25"/>
        <v/>
      </c>
      <c r="BW13" s="7" t="str">
        <f t="shared" si="26"/>
        <v/>
      </c>
      <c r="BX13" s="5" t="str">
        <f t="shared" si="27"/>
        <v/>
      </c>
      <c r="BY13" s="3" t="str">
        <f t="shared" si="28"/>
        <v/>
      </c>
      <c r="BZ13" s="5" t="str">
        <f t="shared" si="29"/>
        <v/>
      </c>
      <c r="CA13" s="8" t="str">
        <f t="shared" si="30"/>
        <v/>
      </c>
      <c r="CB13" s="8" t="str">
        <f t="shared" si="64"/>
        <v/>
      </c>
      <c r="CC13" s="8" t="str">
        <f t="shared" si="31"/>
        <v/>
      </c>
      <c r="CD13" s="8" t="str">
        <f t="shared" si="32"/>
        <v/>
      </c>
      <c r="CE13" s="8" t="str">
        <f t="shared" si="33"/>
        <v/>
      </c>
      <c r="CF13" s="8" t="str">
        <f t="shared" si="65"/>
        <v/>
      </c>
      <c r="CG13" s="8" t="str">
        <f t="shared" si="34"/>
        <v/>
      </c>
      <c r="CH13" s="8" t="str">
        <f t="shared" si="35"/>
        <v/>
      </c>
      <c r="CI13" s="4"/>
      <c r="CJ13" s="4" t="str">
        <f t="shared" si="36"/>
        <v/>
      </c>
      <c r="CK13" s="5" t="str">
        <f t="shared" si="37"/>
        <v/>
      </c>
      <c r="CL13" s="1" t="str">
        <f t="shared" si="66"/>
        <v>1</v>
      </c>
      <c r="CM13" s="326" t="str">
        <f t="shared" si="67"/>
        <v>0</v>
      </c>
      <c r="CN13" s="326" t="str">
        <f t="shared" si="68"/>
        <v>5</v>
      </c>
      <c r="CO13" s="327">
        <f t="shared" si="72"/>
        <v>5</v>
      </c>
      <c r="CP13" s="327"/>
      <c r="CQ13" s="327">
        <f t="shared" si="73"/>
        <v>1</v>
      </c>
      <c r="CR13" s="327" t="str">
        <f t="shared" si="69"/>
        <v>04</v>
      </c>
      <c r="CS13" s="327" t="str">
        <f t="shared" si="70"/>
        <v>37</v>
      </c>
      <c r="CT13" s="327" t="str">
        <f t="shared" si="74"/>
        <v/>
      </c>
      <c r="CU13" s="327"/>
      <c r="CV13" s="327" t="str">
        <f t="shared" si="75"/>
        <v/>
      </c>
    </row>
    <row r="14" spans="1:100" ht="17.25" customHeight="1" x14ac:dyDescent="0.15">
      <c r="A14" s="58">
        <v>6</v>
      </c>
      <c r="B14" s="289" t="s">
        <v>419</v>
      </c>
      <c r="C14" s="65">
        <v>13</v>
      </c>
      <c r="D14" s="286" t="s">
        <v>394</v>
      </c>
      <c r="E14" s="62" t="s">
        <v>446</v>
      </c>
      <c r="F14" s="68"/>
      <c r="G14" s="286"/>
      <c r="H14" s="328"/>
      <c r="I14" s="19" t="str">
        <f t="shared" si="0"/>
        <v>13</v>
      </c>
      <c r="J14" s="17" t="str">
        <f t="shared" si="1"/>
        <v>W</v>
      </c>
      <c r="K14" s="17" t="str">
        <f>IF(BH14="1",COUNTIF(BH$9:BH14,"1"),"")</f>
        <v/>
      </c>
      <c r="L14" s="17" t="str">
        <f t="shared" si="2"/>
        <v>05</v>
      </c>
      <c r="M14" s="17" t="str">
        <f t="shared" si="3"/>
        <v>30</v>
      </c>
      <c r="N14" s="17" t="str">
        <f>IF(BI14="1",COUNTIF(BI$9:BI14,"1"),"")</f>
        <v/>
      </c>
      <c r="O14" s="17" t="str">
        <f t="shared" si="4"/>
        <v/>
      </c>
      <c r="P14" s="20" t="str">
        <f t="shared" si="5"/>
        <v/>
      </c>
      <c r="Q14" s="1"/>
      <c r="R14" s="12">
        <f ca="1">IF(namelist!B21="","",namelist!B21)</f>
        <v>6</v>
      </c>
      <c r="S14" s="43">
        <f t="shared" ca="1" si="38"/>
        <v>1</v>
      </c>
      <c r="T14" s="43">
        <f t="shared" ca="1" si="6"/>
        <v>0</v>
      </c>
      <c r="U14" s="43">
        <f t="shared" ca="1" si="7"/>
        <v>0</v>
      </c>
      <c r="V14" s="43">
        <f t="shared" ca="1" si="8"/>
        <v>0</v>
      </c>
      <c r="W14" s="43">
        <f t="shared" ca="1" si="9"/>
        <v>0</v>
      </c>
      <c r="X14" s="71"/>
      <c r="Y14" s="12">
        <f ca="1">IF(namelist!F21="","",namelist!F21)</f>
        <v>6</v>
      </c>
      <c r="Z14" s="43">
        <f t="shared" ca="1" si="39"/>
        <v>0</v>
      </c>
      <c r="AA14" s="43">
        <f t="shared" ca="1" si="10"/>
        <v>0</v>
      </c>
      <c r="AB14" s="43">
        <f t="shared" ca="1" si="11"/>
        <v>0</v>
      </c>
      <c r="AC14" s="43">
        <f t="shared" ca="1" si="12"/>
        <v>0</v>
      </c>
      <c r="AD14" s="43">
        <f t="shared" ca="1" si="13"/>
        <v>0</v>
      </c>
      <c r="AE14" s="71"/>
      <c r="AH14" s="2" t="str">
        <f t="shared" si="40"/>
        <v/>
      </c>
      <c r="AI14" s="2" t="str">
        <f t="shared" si="41"/>
        <v/>
      </c>
      <c r="AJ14" s="2" t="str">
        <f t="shared" si="42"/>
        <v/>
      </c>
      <c r="AK14" s="2" t="str">
        <f t="shared" si="43"/>
        <v/>
      </c>
      <c r="AL14" s="2" t="str">
        <f t="shared" si="44"/>
        <v/>
      </c>
      <c r="AM14" s="2" t="str">
        <f t="shared" si="45"/>
        <v/>
      </c>
      <c r="AN14" s="2" t="str">
        <f t="shared" si="46"/>
        <v/>
      </c>
      <c r="AO14" s="2" t="str">
        <f t="shared" si="47"/>
        <v/>
      </c>
      <c r="AP14" s="2" t="str">
        <f t="shared" si="48"/>
        <v/>
      </c>
      <c r="AQ14" s="2" t="str">
        <f t="shared" si="71"/>
        <v/>
      </c>
      <c r="AR14" s="2" t="str">
        <f t="shared" si="49"/>
        <v/>
      </c>
      <c r="AS14" s="2" t="str">
        <f t="shared" si="50"/>
        <v/>
      </c>
      <c r="AT14" s="2" t="str">
        <f t="shared" si="51"/>
        <v/>
      </c>
      <c r="AU14" s="2" t="str">
        <f t="shared" si="52"/>
        <v/>
      </c>
      <c r="AV14" s="2" t="str">
        <f t="shared" si="53"/>
        <v>13</v>
      </c>
      <c r="AW14" s="2" t="str">
        <f t="shared" si="14"/>
        <v xml:space="preserve"> </v>
      </c>
      <c r="AX14" s="2" t="str">
        <f t="shared" si="15"/>
        <v xml:space="preserve"> </v>
      </c>
      <c r="AY14" s="2" t="str">
        <f t="shared" si="16"/>
        <v xml:space="preserve"> </v>
      </c>
      <c r="AZ14" s="2"/>
      <c r="BA14" s="2" t="str">
        <f t="shared" si="54"/>
        <v/>
      </c>
      <c r="BB14" s="2" t="str">
        <f t="shared" si="55"/>
        <v/>
      </c>
      <c r="BC14" s="2" t="str">
        <f t="shared" si="56"/>
        <v/>
      </c>
      <c r="BD14" s="2" t="str">
        <f t="shared" si="57"/>
        <v/>
      </c>
      <c r="BE14" s="2"/>
      <c r="BH14" s="13" t="str">
        <f t="shared" si="58"/>
        <v/>
      </c>
      <c r="BI14" s="15" t="str">
        <f t="shared" si="59"/>
        <v/>
      </c>
      <c r="BJ14" s="4">
        <f t="shared" si="17"/>
        <v>13</v>
      </c>
      <c r="BK14" s="7" t="str">
        <f t="shared" si="18"/>
        <v>W</v>
      </c>
      <c r="BL14" s="7" t="str">
        <f t="shared" si="19"/>
        <v>警告</v>
      </c>
      <c r="BM14" s="8">
        <f t="shared" si="60"/>
        <v>13</v>
      </c>
      <c r="BN14" s="8" t="str">
        <f t="shared" si="20"/>
        <v>W</v>
      </c>
      <c r="BO14" s="8" t="str">
        <f t="shared" si="76"/>
        <v/>
      </c>
      <c r="BP14" s="8" t="str">
        <f t="shared" si="21"/>
        <v>05</v>
      </c>
      <c r="BQ14" s="8" t="str">
        <f t="shared" si="22"/>
        <v>30</v>
      </c>
      <c r="BR14" s="8" t="str">
        <f t="shared" si="23"/>
        <v/>
      </c>
      <c r="BS14" s="8" t="str">
        <f t="shared" si="62"/>
        <v/>
      </c>
      <c r="BT14" s="9" t="str">
        <f t="shared" si="63"/>
        <v/>
      </c>
      <c r="BU14" s="10">
        <f t="shared" si="24"/>
        <v>0</v>
      </c>
      <c r="BV14" s="7" t="str">
        <f t="shared" si="25"/>
        <v/>
      </c>
      <c r="BW14" s="7" t="str">
        <f t="shared" si="26"/>
        <v/>
      </c>
      <c r="BX14" s="5" t="str">
        <f t="shared" si="27"/>
        <v/>
      </c>
      <c r="BY14" s="3" t="str">
        <f t="shared" si="28"/>
        <v/>
      </c>
      <c r="BZ14" s="5" t="str">
        <f t="shared" si="29"/>
        <v/>
      </c>
      <c r="CA14" s="8" t="str">
        <f t="shared" si="30"/>
        <v/>
      </c>
      <c r="CB14" s="8" t="str">
        <f t="shared" si="64"/>
        <v/>
      </c>
      <c r="CC14" s="8" t="str">
        <f t="shared" si="31"/>
        <v/>
      </c>
      <c r="CD14" s="8" t="str">
        <f t="shared" si="32"/>
        <v/>
      </c>
      <c r="CE14" s="8" t="str">
        <f t="shared" si="33"/>
        <v/>
      </c>
      <c r="CF14" s="8" t="str">
        <f t="shared" si="65"/>
        <v/>
      </c>
      <c r="CG14" s="8" t="str">
        <f t="shared" si="34"/>
        <v/>
      </c>
      <c r="CH14" s="8" t="str">
        <f t="shared" si="35"/>
        <v/>
      </c>
      <c r="CI14" s="4"/>
      <c r="CJ14" s="4" t="str">
        <f t="shared" si="36"/>
        <v/>
      </c>
      <c r="CK14" s="5" t="str">
        <f t="shared" si="37"/>
        <v/>
      </c>
      <c r="CL14" s="1" t="str">
        <f t="shared" si="66"/>
        <v/>
      </c>
      <c r="CM14" s="326" t="str">
        <f t="shared" si="67"/>
        <v/>
      </c>
      <c r="CN14" s="326" t="str">
        <f t="shared" si="68"/>
        <v/>
      </c>
      <c r="CO14" s="327" t="str">
        <f t="shared" si="72"/>
        <v/>
      </c>
      <c r="CP14" s="327"/>
      <c r="CQ14" s="327" t="str">
        <f t="shared" si="73"/>
        <v/>
      </c>
      <c r="CR14" s="327" t="str">
        <f t="shared" si="69"/>
        <v/>
      </c>
      <c r="CS14" s="327" t="str">
        <f t="shared" si="70"/>
        <v/>
      </c>
      <c r="CT14" s="327" t="str">
        <f t="shared" si="74"/>
        <v/>
      </c>
      <c r="CU14" s="327"/>
      <c r="CV14" s="327" t="str">
        <f t="shared" si="75"/>
        <v/>
      </c>
    </row>
    <row r="15" spans="1:100" ht="17.25" customHeight="1" x14ac:dyDescent="0.15">
      <c r="A15" s="58">
        <v>7</v>
      </c>
      <c r="B15" s="289" t="s">
        <v>420</v>
      </c>
      <c r="C15" s="65">
        <v>3</v>
      </c>
      <c r="D15" s="286" t="s">
        <v>393</v>
      </c>
      <c r="E15" s="62" t="s">
        <v>447</v>
      </c>
      <c r="F15" s="68"/>
      <c r="G15" s="286"/>
      <c r="H15" s="328"/>
      <c r="I15" s="19" t="str">
        <f t="shared" si="0"/>
        <v/>
      </c>
      <c r="J15" s="17" t="str">
        <f t="shared" si="1"/>
        <v/>
      </c>
      <c r="K15" s="17" t="str">
        <f>IF(BH15="1",COUNTIF(BH$9:BH15,"1"),"")</f>
        <v/>
      </c>
      <c r="L15" s="17" t="str">
        <f t="shared" si="2"/>
        <v>06</v>
      </c>
      <c r="M15" s="17" t="str">
        <f t="shared" si="3"/>
        <v>00</v>
      </c>
      <c r="N15" s="17">
        <f>IF(BI15="1",COUNTIF(BI$9:BI15,"1"),"")</f>
        <v>3</v>
      </c>
      <c r="O15" s="17" t="str">
        <f t="shared" si="4"/>
        <v/>
      </c>
      <c r="P15" s="20" t="str">
        <f t="shared" si="5"/>
        <v>3</v>
      </c>
      <c r="Q15" s="1"/>
      <c r="R15" s="12">
        <f ca="1">IF(namelist!B22="","",namelist!B22)</f>
        <v>7</v>
      </c>
      <c r="S15" s="43">
        <f t="shared" ca="1" si="38"/>
        <v>0</v>
      </c>
      <c r="T15" s="43">
        <f t="shared" ca="1" si="6"/>
        <v>1</v>
      </c>
      <c r="U15" s="43">
        <f t="shared" ca="1" si="7"/>
        <v>0</v>
      </c>
      <c r="V15" s="43">
        <f t="shared" ca="1" si="8"/>
        <v>0</v>
      </c>
      <c r="W15" s="43">
        <f t="shared" ca="1" si="9"/>
        <v>0</v>
      </c>
      <c r="X15" s="71"/>
      <c r="Y15" s="12">
        <f ca="1">IF(namelist!F22="","",namelist!F22)</f>
        <v>7</v>
      </c>
      <c r="Z15" s="43">
        <f t="shared" ca="1" si="39"/>
        <v>1</v>
      </c>
      <c r="AA15" s="43">
        <f t="shared" ca="1" si="10"/>
        <v>0</v>
      </c>
      <c r="AB15" s="43">
        <f t="shared" ca="1" si="11"/>
        <v>1</v>
      </c>
      <c r="AC15" s="43">
        <f t="shared" ca="1" si="12"/>
        <v>0</v>
      </c>
      <c r="AD15" s="43">
        <f t="shared" ca="1" si="13"/>
        <v>0</v>
      </c>
      <c r="AE15" s="71"/>
      <c r="AH15" s="2" t="str">
        <f t="shared" ref="AH15:AH78" si="77">IF(BO15="1",BM15,"")</f>
        <v/>
      </c>
      <c r="AI15" s="2" t="str">
        <f t="shared" ref="AI15:AI78" si="78">IF(CC15="1",CA15,"")</f>
        <v/>
      </c>
      <c r="AJ15" s="2" t="str">
        <f t="shared" si="42"/>
        <v/>
      </c>
      <c r="AK15" s="2" t="str">
        <f t="shared" si="43"/>
        <v/>
      </c>
      <c r="AL15" s="2" t="str">
        <f t="shared" si="44"/>
        <v/>
      </c>
      <c r="AM15" s="2" t="str">
        <f t="shared" si="45"/>
        <v/>
      </c>
      <c r="AN15" s="2" t="str">
        <f t="shared" si="46"/>
        <v/>
      </c>
      <c r="AO15" s="2" t="str">
        <f t="shared" ref="AO15:AO78" si="79">IF(BR15="1",BT15,"")</f>
        <v/>
      </c>
      <c r="AP15" s="2">
        <f t="shared" ref="AP15:AP78" si="80">IF(CF15="1",CH15,"")</f>
        <v>3</v>
      </c>
      <c r="AQ15" s="2" t="str">
        <f t="shared" si="71"/>
        <v/>
      </c>
      <c r="AR15" s="2" t="str">
        <f t="shared" si="49"/>
        <v/>
      </c>
      <c r="AS15" s="2" t="str">
        <f t="shared" si="50"/>
        <v/>
      </c>
      <c r="AT15" s="2" t="str">
        <f t="shared" si="51"/>
        <v/>
      </c>
      <c r="AU15" s="2" t="str">
        <f t="shared" si="52"/>
        <v/>
      </c>
      <c r="AV15" s="2" t="str">
        <f t="shared" si="53"/>
        <v xml:space="preserve"> </v>
      </c>
      <c r="AW15" s="2" t="str">
        <f t="shared" si="14"/>
        <v xml:space="preserve"> </v>
      </c>
      <c r="AX15" s="2" t="str">
        <f t="shared" si="15"/>
        <v xml:space="preserve"> </v>
      </c>
      <c r="AY15" s="2" t="str">
        <f t="shared" si="16"/>
        <v xml:space="preserve"> </v>
      </c>
      <c r="AZ15" s="2"/>
      <c r="BA15" s="2" t="str">
        <f t="shared" si="54"/>
        <v/>
      </c>
      <c r="BB15" s="2" t="str">
        <f t="shared" si="55"/>
        <v/>
      </c>
      <c r="BC15" s="2" t="str">
        <f t="shared" si="56"/>
        <v/>
      </c>
      <c r="BD15" s="2" t="str">
        <f t="shared" si="57"/>
        <v/>
      </c>
      <c r="BH15" s="13" t="str">
        <f t="shared" si="58"/>
        <v/>
      </c>
      <c r="BI15" s="15" t="str">
        <f t="shared" si="59"/>
        <v>1</v>
      </c>
      <c r="BJ15" s="4" t="str">
        <f t="shared" si="17"/>
        <v/>
      </c>
      <c r="BK15" s="7" t="str">
        <f t="shared" si="18"/>
        <v/>
      </c>
      <c r="BL15" s="7" t="str">
        <f t="shared" si="19"/>
        <v/>
      </c>
      <c r="BM15" s="8" t="str">
        <f t="shared" si="60"/>
        <v/>
      </c>
      <c r="BN15" s="8" t="str">
        <f t="shared" si="20"/>
        <v/>
      </c>
      <c r="BO15" s="8" t="str">
        <f t="shared" si="76"/>
        <v/>
      </c>
      <c r="BP15" s="8" t="str">
        <f t="shared" si="21"/>
        <v/>
      </c>
      <c r="BQ15" s="8" t="str">
        <f t="shared" si="22"/>
        <v/>
      </c>
      <c r="BR15" s="8" t="str">
        <f t="shared" si="23"/>
        <v/>
      </c>
      <c r="BS15" s="8" t="str">
        <f t="shared" si="62"/>
        <v/>
      </c>
      <c r="BT15" s="9" t="str">
        <f t="shared" si="63"/>
        <v/>
      </c>
      <c r="BU15" s="10" t="str">
        <f t="shared" si="24"/>
        <v/>
      </c>
      <c r="BV15" s="7" t="str">
        <f t="shared" si="25"/>
        <v/>
      </c>
      <c r="BW15" s="7" t="str">
        <f t="shared" si="26"/>
        <v/>
      </c>
      <c r="BX15" s="5" t="str">
        <f t="shared" si="27"/>
        <v/>
      </c>
      <c r="BY15" s="3" t="str">
        <f t="shared" si="28"/>
        <v/>
      </c>
      <c r="BZ15" s="5">
        <f t="shared" si="29"/>
        <v>0</v>
      </c>
      <c r="CA15" s="8" t="str">
        <f t="shared" si="30"/>
        <v/>
      </c>
      <c r="CB15" s="8" t="str">
        <f t="shared" si="64"/>
        <v/>
      </c>
      <c r="CC15" s="8" t="str">
        <f t="shared" si="31"/>
        <v/>
      </c>
      <c r="CD15" s="8" t="str">
        <f t="shared" si="32"/>
        <v>06</v>
      </c>
      <c r="CE15" s="8" t="str">
        <f t="shared" si="33"/>
        <v>00</v>
      </c>
      <c r="CF15" s="8" t="str">
        <f t="shared" si="65"/>
        <v>1</v>
      </c>
      <c r="CG15" s="8" t="str">
        <f t="shared" si="34"/>
        <v/>
      </c>
      <c r="CH15" s="8">
        <f t="shared" si="35"/>
        <v>3</v>
      </c>
      <c r="CI15" s="4"/>
      <c r="CJ15" s="4" t="str">
        <f t="shared" si="36"/>
        <v/>
      </c>
      <c r="CK15" s="5" t="str">
        <f t="shared" si="37"/>
        <v>得点</v>
      </c>
      <c r="CL15" s="1" t="str">
        <f t="shared" si="66"/>
        <v/>
      </c>
      <c r="CM15" s="326" t="str">
        <f t="shared" si="67"/>
        <v/>
      </c>
      <c r="CN15" s="326" t="str">
        <f t="shared" si="68"/>
        <v/>
      </c>
      <c r="CO15" s="327" t="str">
        <f t="shared" si="72"/>
        <v/>
      </c>
      <c r="CP15" s="327"/>
      <c r="CQ15" s="327" t="str">
        <f t="shared" si="73"/>
        <v/>
      </c>
      <c r="CR15" s="327" t="str">
        <f t="shared" si="69"/>
        <v/>
      </c>
      <c r="CS15" s="327" t="str">
        <f t="shared" si="70"/>
        <v/>
      </c>
      <c r="CT15" s="327" t="str">
        <f t="shared" si="74"/>
        <v/>
      </c>
      <c r="CU15" s="327"/>
      <c r="CV15" s="327" t="str">
        <f t="shared" si="75"/>
        <v/>
      </c>
    </row>
    <row r="16" spans="1:100" ht="17.25" customHeight="1" x14ac:dyDescent="0.15">
      <c r="A16" s="58">
        <v>8</v>
      </c>
      <c r="B16" s="289" t="s">
        <v>419</v>
      </c>
      <c r="C16" s="65">
        <v>1</v>
      </c>
      <c r="D16" s="286" t="s">
        <v>393</v>
      </c>
      <c r="E16" s="62" t="s">
        <v>448</v>
      </c>
      <c r="F16" s="68"/>
      <c r="G16" s="286"/>
      <c r="H16" s="328"/>
      <c r="I16" s="19" t="str">
        <f t="shared" si="0"/>
        <v>1</v>
      </c>
      <c r="J16" s="17" t="str">
        <f t="shared" si="1"/>
        <v/>
      </c>
      <c r="K16" s="17">
        <f>IF(BH16="1",COUNTIF(BH$9:BH16,"1"),"")</f>
        <v>2</v>
      </c>
      <c r="L16" s="17" t="str">
        <f t="shared" si="2"/>
        <v>06</v>
      </c>
      <c r="M16" s="17" t="str">
        <f t="shared" si="3"/>
        <v>53</v>
      </c>
      <c r="N16" s="17" t="str">
        <f>IF(BI16="1",COUNTIF(BI$9:BI16,"1"),"")</f>
        <v/>
      </c>
      <c r="O16" s="17" t="str">
        <f t="shared" si="4"/>
        <v/>
      </c>
      <c r="P16" s="20" t="str">
        <f t="shared" si="5"/>
        <v/>
      </c>
      <c r="Q16" s="1"/>
      <c r="R16" s="12">
        <f ca="1">IF(namelist!B23="","",namelist!B23)</f>
        <v>8</v>
      </c>
      <c r="S16" s="43">
        <f t="shared" ca="1" si="38"/>
        <v>1</v>
      </c>
      <c r="T16" s="43">
        <f t="shared" ca="1" si="6"/>
        <v>0</v>
      </c>
      <c r="U16" s="43">
        <f t="shared" ca="1" si="7"/>
        <v>0</v>
      </c>
      <c r="V16" s="43">
        <f t="shared" ca="1" si="8"/>
        <v>0</v>
      </c>
      <c r="W16" s="43">
        <f t="shared" ca="1" si="9"/>
        <v>0</v>
      </c>
      <c r="X16" s="71"/>
      <c r="Y16" s="12">
        <f ca="1">IF(namelist!F23="","",namelist!F23)</f>
        <v>8</v>
      </c>
      <c r="Z16" s="43">
        <f t="shared" ca="1" si="39"/>
        <v>1</v>
      </c>
      <c r="AA16" s="43">
        <f t="shared" ca="1" si="10"/>
        <v>0</v>
      </c>
      <c r="AB16" s="43">
        <f t="shared" ca="1" si="11"/>
        <v>0</v>
      </c>
      <c r="AC16" s="43">
        <f t="shared" ca="1" si="12"/>
        <v>0</v>
      </c>
      <c r="AD16" s="43">
        <f t="shared" ca="1" si="13"/>
        <v>0</v>
      </c>
      <c r="AE16" s="71"/>
      <c r="AH16" s="2">
        <f t="shared" si="77"/>
        <v>1</v>
      </c>
      <c r="AI16" s="2" t="str">
        <f t="shared" si="78"/>
        <v/>
      </c>
      <c r="AJ16" s="2" t="str">
        <f t="shared" si="42"/>
        <v/>
      </c>
      <c r="AK16" s="2" t="str">
        <f t="shared" si="43"/>
        <v/>
      </c>
      <c r="AL16" s="2" t="str">
        <f t="shared" si="44"/>
        <v/>
      </c>
      <c r="AM16" s="2" t="str">
        <f t="shared" si="45"/>
        <v/>
      </c>
      <c r="AN16" s="2" t="str">
        <f t="shared" si="46"/>
        <v/>
      </c>
      <c r="AO16" s="2" t="str">
        <f t="shared" si="79"/>
        <v/>
      </c>
      <c r="AP16" s="2" t="str">
        <f t="shared" si="80"/>
        <v/>
      </c>
      <c r="AQ16" s="2" t="str">
        <f t="shared" si="71"/>
        <v/>
      </c>
      <c r="AR16" s="2" t="str">
        <f t="shared" si="49"/>
        <v/>
      </c>
      <c r="AS16" s="2" t="str">
        <f t="shared" si="50"/>
        <v/>
      </c>
      <c r="AT16" s="2" t="str">
        <f t="shared" si="51"/>
        <v/>
      </c>
      <c r="AU16" s="2" t="str">
        <f t="shared" si="52"/>
        <v/>
      </c>
      <c r="AV16" s="2" t="str">
        <f t="shared" si="53"/>
        <v xml:space="preserve"> </v>
      </c>
      <c r="AW16" s="2" t="str">
        <f t="shared" si="14"/>
        <v xml:space="preserve"> </v>
      </c>
      <c r="AX16" s="2" t="str">
        <f t="shared" si="15"/>
        <v xml:space="preserve"> </v>
      </c>
      <c r="AY16" s="2" t="str">
        <f t="shared" si="16"/>
        <v xml:space="preserve"> </v>
      </c>
      <c r="AZ16" s="2"/>
      <c r="BA16" s="2" t="str">
        <f t="shared" si="54"/>
        <v/>
      </c>
      <c r="BB16" s="2" t="str">
        <f t="shared" si="55"/>
        <v/>
      </c>
      <c r="BC16" s="2" t="str">
        <f t="shared" si="56"/>
        <v/>
      </c>
      <c r="BD16" s="2" t="str">
        <f t="shared" si="57"/>
        <v/>
      </c>
      <c r="BH16" s="13" t="str">
        <f t="shared" si="58"/>
        <v>1</v>
      </c>
      <c r="BI16" s="15" t="str">
        <f t="shared" si="59"/>
        <v/>
      </c>
      <c r="BJ16" s="4">
        <f t="shared" si="17"/>
        <v>1</v>
      </c>
      <c r="BK16" s="7" t="str">
        <f t="shared" si="18"/>
        <v/>
      </c>
      <c r="BL16" s="7" t="str">
        <f t="shared" si="19"/>
        <v>得点</v>
      </c>
      <c r="BM16" s="8">
        <f t="shared" si="60"/>
        <v>1</v>
      </c>
      <c r="BN16" s="8" t="str">
        <f t="shared" si="20"/>
        <v/>
      </c>
      <c r="BO16" s="8" t="str">
        <f t="shared" si="76"/>
        <v>1</v>
      </c>
      <c r="BP16" s="8" t="str">
        <f t="shared" si="21"/>
        <v>06</v>
      </c>
      <c r="BQ16" s="8" t="str">
        <f t="shared" si="22"/>
        <v>53</v>
      </c>
      <c r="BR16" s="8" t="str">
        <f t="shared" si="23"/>
        <v/>
      </c>
      <c r="BS16" s="8" t="str">
        <f t="shared" si="62"/>
        <v/>
      </c>
      <c r="BT16" s="9" t="str">
        <f t="shared" si="63"/>
        <v/>
      </c>
      <c r="BU16" s="10">
        <f t="shared" si="24"/>
        <v>0</v>
      </c>
      <c r="BV16" s="7" t="str">
        <f t="shared" si="25"/>
        <v/>
      </c>
      <c r="BW16" s="7" t="str">
        <f t="shared" si="26"/>
        <v/>
      </c>
      <c r="BX16" s="5" t="str">
        <f t="shared" si="27"/>
        <v/>
      </c>
      <c r="BY16" s="3" t="str">
        <f t="shared" si="28"/>
        <v/>
      </c>
      <c r="BZ16" s="5" t="str">
        <f t="shared" si="29"/>
        <v/>
      </c>
      <c r="CA16" s="8" t="str">
        <f t="shared" si="30"/>
        <v/>
      </c>
      <c r="CB16" s="8" t="str">
        <f t="shared" si="64"/>
        <v/>
      </c>
      <c r="CC16" s="8" t="str">
        <f t="shared" si="31"/>
        <v/>
      </c>
      <c r="CD16" s="8" t="str">
        <f t="shared" si="32"/>
        <v/>
      </c>
      <c r="CE16" s="8" t="str">
        <f t="shared" si="33"/>
        <v/>
      </c>
      <c r="CF16" s="8" t="str">
        <f t="shared" si="65"/>
        <v/>
      </c>
      <c r="CG16" s="8" t="str">
        <f t="shared" si="34"/>
        <v/>
      </c>
      <c r="CH16" s="8" t="str">
        <f t="shared" si="35"/>
        <v/>
      </c>
      <c r="CI16" s="4"/>
      <c r="CJ16" s="4" t="str">
        <f t="shared" si="36"/>
        <v/>
      </c>
      <c r="CK16" s="5" t="str">
        <f t="shared" si="37"/>
        <v/>
      </c>
      <c r="CL16" s="1" t="str">
        <f t="shared" si="66"/>
        <v/>
      </c>
      <c r="CM16" s="326" t="str">
        <f t="shared" si="67"/>
        <v/>
      </c>
      <c r="CN16" s="326" t="str">
        <f t="shared" si="68"/>
        <v/>
      </c>
      <c r="CO16" s="327" t="str">
        <f t="shared" si="72"/>
        <v/>
      </c>
      <c r="CP16" s="327"/>
      <c r="CQ16" s="327" t="str">
        <f t="shared" si="73"/>
        <v/>
      </c>
      <c r="CR16" s="327" t="str">
        <f t="shared" si="69"/>
        <v/>
      </c>
      <c r="CS16" s="327" t="str">
        <f t="shared" si="70"/>
        <v/>
      </c>
      <c r="CT16" s="327" t="str">
        <f t="shared" si="74"/>
        <v/>
      </c>
      <c r="CU16" s="327"/>
      <c r="CV16" s="327" t="str">
        <f t="shared" si="75"/>
        <v/>
      </c>
    </row>
    <row r="17" spans="1:100" ht="17.25" customHeight="1" x14ac:dyDescent="0.15">
      <c r="A17" s="58">
        <v>9</v>
      </c>
      <c r="B17" s="289" t="s">
        <v>420</v>
      </c>
      <c r="C17" s="65">
        <v>15</v>
      </c>
      <c r="D17" s="286" t="s">
        <v>393</v>
      </c>
      <c r="E17" s="62" t="s">
        <v>449</v>
      </c>
      <c r="F17" s="68"/>
      <c r="G17" s="286"/>
      <c r="H17" s="328"/>
      <c r="I17" s="19" t="str">
        <f t="shared" si="0"/>
        <v/>
      </c>
      <c r="J17" s="17" t="str">
        <f t="shared" si="1"/>
        <v/>
      </c>
      <c r="K17" s="17" t="str">
        <f>IF(BH17="1",COUNTIF(BH$9:BH17,"1"),"")</f>
        <v/>
      </c>
      <c r="L17" s="17" t="str">
        <f t="shared" si="2"/>
        <v>08</v>
      </c>
      <c r="M17" s="17" t="str">
        <f t="shared" si="3"/>
        <v>37</v>
      </c>
      <c r="N17" s="17">
        <f>IF(BI17="1",COUNTIF(BI$9:BI17,"1"),"")</f>
        <v>4</v>
      </c>
      <c r="O17" s="17" t="str">
        <f t="shared" si="4"/>
        <v/>
      </c>
      <c r="P17" s="20" t="str">
        <f t="shared" si="5"/>
        <v>15</v>
      </c>
      <c r="Q17" s="1"/>
      <c r="R17" s="12">
        <f ca="1">IF(namelist!B24="","",namelist!B24)</f>
        <v>9</v>
      </c>
      <c r="S17" s="43">
        <f t="shared" ca="1" si="38"/>
        <v>2</v>
      </c>
      <c r="T17" s="43">
        <f t="shared" ca="1" si="6"/>
        <v>0</v>
      </c>
      <c r="U17" s="43">
        <f t="shared" ca="1" si="7"/>
        <v>0</v>
      </c>
      <c r="V17" s="43">
        <f t="shared" ca="1" si="8"/>
        <v>0</v>
      </c>
      <c r="W17" s="43">
        <f t="shared" ca="1" si="9"/>
        <v>0</v>
      </c>
      <c r="X17" s="71"/>
      <c r="Y17" s="12">
        <f ca="1">IF(namelist!F24="","",namelist!F24)</f>
        <v>9</v>
      </c>
      <c r="Z17" s="43">
        <f t="shared" ca="1" si="39"/>
        <v>0</v>
      </c>
      <c r="AA17" s="43">
        <f t="shared" ca="1" si="10"/>
        <v>0</v>
      </c>
      <c r="AB17" s="43">
        <f t="shared" ca="1" si="11"/>
        <v>0</v>
      </c>
      <c r="AC17" s="43">
        <f t="shared" ca="1" si="12"/>
        <v>0</v>
      </c>
      <c r="AD17" s="43">
        <f t="shared" ca="1" si="13"/>
        <v>0</v>
      </c>
      <c r="AE17" s="71"/>
      <c r="AH17" s="2" t="str">
        <f t="shared" si="77"/>
        <v/>
      </c>
      <c r="AI17" s="2" t="str">
        <f t="shared" si="78"/>
        <v/>
      </c>
      <c r="AJ17" s="2" t="str">
        <f t="shared" si="42"/>
        <v/>
      </c>
      <c r="AK17" s="2" t="str">
        <f t="shared" si="43"/>
        <v/>
      </c>
      <c r="AL17" s="2" t="str">
        <f t="shared" si="44"/>
        <v/>
      </c>
      <c r="AM17" s="2" t="str">
        <f t="shared" si="45"/>
        <v/>
      </c>
      <c r="AN17" s="2" t="str">
        <f t="shared" si="46"/>
        <v/>
      </c>
      <c r="AO17" s="2" t="str">
        <f t="shared" si="79"/>
        <v/>
      </c>
      <c r="AP17" s="2">
        <f t="shared" si="80"/>
        <v>15</v>
      </c>
      <c r="AQ17" s="2" t="str">
        <f t="shared" si="71"/>
        <v/>
      </c>
      <c r="AR17" s="2" t="str">
        <f t="shared" si="49"/>
        <v/>
      </c>
      <c r="AS17" s="2" t="str">
        <f t="shared" si="50"/>
        <v/>
      </c>
      <c r="AT17" s="2" t="str">
        <f t="shared" si="51"/>
        <v/>
      </c>
      <c r="AU17" s="2" t="str">
        <f t="shared" si="52"/>
        <v/>
      </c>
      <c r="AV17" s="2" t="str">
        <f t="shared" si="53"/>
        <v xml:space="preserve"> </v>
      </c>
      <c r="AW17" s="2" t="str">
        <f t="shared" si="14"/>
        <v xml:space="preserve"> </v>
      </c>
      <c r="AX17" s="2" t="str">
        <f t="shared" si="15"/>
        <v xml:space="preserve"> </v>
      </c>
      <c r="AY17" s="2" t="str">
        <f t="shared" si="16"/>
        <v xml:space="preserve"> </v>
      </c>
      <c r="AZ17" s="2"/>
      <c r="BA17" s="2" t="str">
        <f t="shared" si="54"/>
        <v/>
      </c>
      <c r="BB17" s="2" t="str">
        <f t="shared" si="55"/>
        <v/>
      </c>
      <c r="BC17" s="2" t="str">
        <f t="shared" si="56"/>
        <v/>
      </c>
      <c r="BD17" s="2" t="str">
        <f t="shared" si="57"/>
        <v/>
      </c>
      <c r="BH17" s="13" t="str">
        <f t="shared" si="58"/>
        <v/>
      </c>
      <c r="BI17" s="15" t="str">
        <f t="shared" si="59"/>
        <v>1</v>
      </c>
      <c r="BJ17" s="4" t="str">
        <f t="shared" si="17"/>
        <v/>
      </c>
      <c r="BK17" s="7" t="str">
        <f t="shared" si="18"/>
        <v/>
      </c>
      <c r="BL17" s="7" t="str">
        <f t="shared" si="19"/>
        <v/>
      </c>
      <c r="BM17" s="8" t="str">
        <f t="shared" si="60"/>
        <v/>
      </c>
      <c r="BN17" s="8" t="str">
        <f t="shared" si="20"/>
        <v/>
      </c>
      <c r="BO17" s="8" t="str">
        <f t="shared" si="76"/>
        <v/>
      </c>
      <c r="BP17" s="8" t="str">
        <f t="shared" si="21"/>
        <v/>
      </c>
      <c r="BQ17" s="8" t="str">
        <f t="shared" si="22"/>
        <v/>
      </c>
      <c r="BR17" s="8" t="str">
        <f t="shared" si="23"/>
        <v/>
      </c>
      <c r="BS17" s="8" t="str">
        <f t="shared" si="62"/>
        <v/>
      </c>
      <c r="BT17" s="9" t="str">
        <f t="shared" si="63"/>
        <v/>
      </c>
      <c r="BU17" s="10" t="str">
        <f t="shared" si="24"/>
        <v/>
      </c>
      <c r="BV17" s="7" t="str">
        <f t="shared" si="25"/>
        <v/>
      </c>
      <c r="BW17" s="7" t="str">
        <f t="shared" si="26"/>
        <v/>
      </c>
      <c r="BX17" s="5" t="str">
        <f t="shared" si="27"/>
        <v/>
      </c>
      <c r="BY17" s="3" t="str">
        <f t="shared" si="28"/>
        <v/>
      </c>
      <c r="BZ17" s="5">
        <f t="shared" si="29"/>
        <v>0</v>
      </c>
      <c r="CA17" s="8" t="str">
        <f t="shared" si="30"/>
        <v/>
      </c>
      <c r="CB17" s="8" t="str">
        <f t="shared" si="64"/>
        <v/>
      </c>
      <c r="CC17" s="8" t="str">
        <f t="shared" si="31"/>
        <v/>
      </c>
      <c r="CD17" s="8" t="str">
        <f t="shared" si="32"/>
        <v>08</v>
      </c>
      <c r="CE17" s="8" t="str">
        <f t="shared" si="33"/>
        <v>37</v>
      </c>
      <c r="CF17" s="8" t="str">
        <f t="shared" si="65"/>
        <v>1</v>
      </c>
      <c r="CG17" s="8" t="str">
        <f t="shared" si="34"/>
        <v/>
      </c>
      <c r="CH17" s="8">
        <f t="shared" si="35"/>
        <v>15</v>
      </c>
      <c r="CI17" s="4"/>
      <c r="CJ17" s="4" t="str">
        <f t="shared" si="36"/>
        <v/>
      </c>
      <c r="CK17" s="5" t="str">
        <f t="shared" si="37"/>
        <v>得点</v>
      </c>
      <c r="CL17" s="1" t="str">
        <f t="shared" si="66"/>
        <v/>
      </c>
      <c r="CM17" s="326" t="str">
        <f t="shared" si="67"/>
        <v/>
      </c>
      <c r="CN17" s="326" t="str">
        <f t="shared" si="68"/>
        <v/>
      </c>
      <c r="CO17" s="327" t="str">
        <f t="shared" si="72"/>
        <v/>
      </c>
      <c r="CP17" s="327"/>
      <c r="CQ17" s="327" t="str">
        <f t="shared" si="73"/>
        <v/>
      </c>
      <c r="CR17" s="327" t="str">
        <f t="shared" si="69"/>
        <v/>
      </c>
      <c r="CS17" s="327" t="str">
        <f t="shared" si="70"/>
        <v/>
      </c>
      <c r="CT17" s="327" t="str">
        <f t="shared" si="74"/>
        <v/>
      </c>
      <c r="CU17" s="327"/>
      <c r="CV17" s="327" t="str">
        <f t="shared" si="75"/>
        <v/>
      </c>
    </row>
    <row r="18" spans="1:100" ht="17.25" customHeight="1" x14ac:dyDescent="0.15">
      <c r="A18" s="58">
        <v>10</v>
      </c>
      <c r="B18" s="289" t="s">
        <v>420</v>
      </c>
      <c r="C18" s="65">
        <v>12</v>
      </c>
      <c r="D18" s="286" t="s">
        <v>394</v>
      </c>
      <c r="E18" s="62" t="s">
        <v>450</v>
      </c>
      <c r="F18" s="68"/>
      <c r="G18" s="286"/>
      <c r="H18" s="328"/>
      <c r="I18" s="19" t="str">
        <f t="shared" si="0"/>
        <v/>
      </c>
      <c r="J18" s="17" t="str">
        <f t="shared" si="1"/>
        <v/>
      </c>
      <c r="K18" s="17" t="str">
        <f>IF(BH18="1",COUNTIF(BH$9:BH18,"1"),"")</f>
        <v/>
      </c>
      <c r="L18" s="17" t="str">
        <f t="shared" si="2"/>
        <v>11</v>
      </c>
      <c r="M18" s="17" t="str">
        <f t="shared" si="3"/>
        <v>00</v>
      </c>
      <c r="N18" s="17" t="str">
        <f>IF(BI18="1",COUNTIF(BI$9:BI18,"1"),"")</f>
        <v/>
      </c>
      <c r="O18" s="17" t="str">
        <f t="shared" si="4"/>
        <v>W</v>
      </c>
      <c r="P18" s="20" t="str">
        <f t="shared" si="5"/>
        <v>12</v>
      </c>
      <c r="Q18" s="1"/>
      <c r="R18" s="12">
        <f ca="1">IF(namelist!B25="","",namelist!B25)</f>
        <v>10</v>
      </c>
      <c r="S18" s="43">
        <f t="shared" ca="1" si="38"/>
        <v>3</v>
      </c>
      <c r="T18" s="43">
        <f t="shared" ca="1" si="6"/>
        <v>0</v>
      </c>
      <c r="U18" s="43">
        <f t="shared" ca="1" si="7"/>
        <v>1</v>
      </c>
      <c r="V18" s="43">
        <f t="shared" ca="1" si="8"/>
        <v>0</v>
      </c>
      <c r="W18" s="43">
        <f t="shared" ca="1" si="9"/>
        <v>0</v>
      </c>
      <c r="X18" s="71"/>
      <c r="Y18" s="12">
        <f ca="1">IF(namelist!F25="","",namelist!F25)</f>
        <v>10</v>
      </c>
      <c r="Z18" s="43">
        <f t="shared" ca="1" si="39"/>
        <v>0</v>
      </c>
      <c r="AA18" s="43">
        <f t="shared" ca="1" si="10"/>
        <v>0</v>
      </c>
      <c r="AB18" s="43">
        <f t="shared" ca="1" si="11"/>
        <v>0</v>
      </c>
      <c r="AC18" s="43">
        <f t="shared" ca="1" si="12"/>
        <v>0</v>
      </c>
      <c r="AD18" s="43">
        <f t="shared" ca="1" si="13"/>
        <v>0</v>
      </c>
      <c r="AE18" s="71"/>
      <c r="AH18" s="2" t="str">
        <f t="shared" si="77"/>
        <v/>
      </c>
      <c r="AI18" s="2" t="str">
        <f t="shared" si="78"/>
        <v/>
      </c>
      <c r="AJ18" s="2" t="str">
        <f t="shared" si="42"/>
        <v/>
      </c>
      <c r="AK18" s="2" t="str">
        <f t="shared" si="43"/>
        <v/>
      </c>
      <c r="AL18" s="2" t="str">
        <f t="shared" si="44"/>
        <v/>
      </c>
      <c r="AM18" s="2" t="str">
        <f t="shared" si="45"/>
        <v/>
      </c>
      <c r="AN18" s="2" t="str">
        <f t="shared" si="46"/>
        <v/>
      </c>
      <c r="AO18" s="2" t="str">
        <f t="shared" si="79"/>
        <v/>
      </c>
      <c r="AP18" s="2" t="str">
        <f t="shared" si="80"/>
        <v/>
      </c>
      <c r="AQ18" s="2" t="str">
        <f t="shared" si="71"/>
        <v/>
      </c>
      <c r="AR18" s="2" t="str">
        <f t="shared" si="49"/>
        <v/>
      </c>
      <c r="AS18" s="2" t="str">
        <f t="shared" si="50"/>
        <v/>
      </c>
      <c r="AT18" s="2" t="str">
        <f t="shared" si="51"/>
        <v/>
      </c>
      <c r="AU18" s="2" t="str">
        <f t="shared" si="52"/>
        <v/>
      </c>
      <c r="AV18" s="2" t="str">
        <f t="shared" si="53"/>
        <v xml:space="preserve"> </v>
      </c>
      <c r="AW18" s="2" t="str">
        <f t="shared" si="14"/>
        <v xml:space="preserve"> </v>
      </c>
      <c r="AX18" s="2" t="str">
        <f t="shared" si="15"/>
        <v xml:space="preserve"> </v>
      </c>
      <c r="AY18" s="2" t="str">
        <f t="shared" si="16"/>
        <v xml:space="preserve"> </v>
      </c>
      <c r="AZ18" s="2"/>
      <c r="BA18" s="2" t="str">
        <f t="shared" si="54"/>
        <v>12</v>
      </c>
      <c r="BB18" s="2" t="str">
        <f t="shared" si="55"/>
        <v/>
      </c>
      <c r="BC18" s="2" t="str">
        <f t="shared" si="56"/>
        <v/>
      </c>
      <c r="BD18" s="2" t="str">
        <f t="shared" si="57"/>
        <v/>
      </c>
      <c r="BH18" s="13" t="str">
        <f t="shared" si="58"/>
        <v/>
      </c>
      <c r="BI18" s="15" t="str">
        <f t="shared" si="59"/>
        <v/>
      </c>
      <c r="BJ18" s="4" t="str">
        <f t="shared" si="17"/>
        <v/>
      </c>
      <c r="BK18" s="7" t="str">
        <f t="shared" si="18"/>
        <v>W</v>
      </c>
      <c r="BL18" s="7" t="str">
        <f t="shared" si="19"/>
        <v/>
      </c>
      <c r="BM18" s="8" t="str">
        <f t="shared" si="60"/>
        <v/>
      </c>
      <c r="BN18" s="8" t="str">
        <f t="shared" si="20"/>
        <v/>
      </c>
      <c r="BO18" s="8" t="str">
        <f t="shared" si="76"/>
        <v/>
      </c>
      <c r="BP18" s="8" t="str">
        <f t="shared" si="21"/>
        <v/>
      </c>
      <c r="BQ18" s="8" t="str">
        <f t="shared" si="22"/>
        <v/>
      </c>
      <c r="BR18" s="8" t="str">
        <f t="shared" si="23"/>
        <v/>
      </c>
      <c r="BS18" s="8" t="str">
        <f t="shared" si="62"/>
        <v/>
      </c>
      <c r="BT18" s="9" t="str">
        <f t="shared" si="63"/>
        <v/>
      </c>
      <c r="BU18" s="10" t="str">
        <f t="shared" si="24"/>
        <v/>
      </c>
      <c r="BV18" s="7" t="str">
        <f t="shared" si="25"/>
        <v/>
      </c>
      <c r="BW18" s="7" t="str">
        <f t="shared" si="26"/>
        <v/>
      </c>
      <c r="BX18" s="5" t="str">
        <f t="shared" si="27"/>
        <v/>
      </c>
      <c r="BY18" s="3" t="str">
        <f t="shared" si="28"/>
        <v/>
      </c>
      <c r="BZ18" s="5">
        <f t="shared" si="29"/>
        <v>0</v>
      </c>
      <c r="CA18" s="8" t="str">
        <f t="shared" si="30"/>
        <v/>
      </c>
      <c r="CB18" s="8" t="str">
        <f t="shared" si="64"/>
        <v/>
      </c>
      <c r="CC18" s="8" t="str">
        <f t="shared" si="31"/>
        <v/>
      </c>
      <c r="CD18" s="8" t="str">
        <f t="shared" si="32"/>
        <v>11</v>
      </c>
      <c r="CE18" s="8" t="str">
        <f t="shared" si="33"/>
        <v>00</v>
      </c>
      <c r="CF18" s="8" t="str">
        <f t="shared" si="65"/>
        <v/>
      </c>
      <c r="CG18" s="8" t="str">
        <f t="shared" si="34"/>
        <v>W</v>
      </c>
      <c r="CH18" s="8">
        <f t="shared" si="35"/>
        <v>12</v>
      </c>
      <c r="CI18" s="4"/>
      <c r="CJ18" s="4" t="str">
        <f t="shared" si="36"/>
        <v/>
      </c>
      <c r="CK18" s="5" t="str">
        <f t="shared" si="37"/>
        <v>警告</v>
      </c>
      <c r="CL18" s="1" t="str">
        <f t="shared" si="66"/>
        <v/>
      </c>
      <c r="CM18" s="326" t="str">
        <f t="shared" si="67"/>
        <v/>
      </c>
      <c r="CN18" s="326" t="str">
        <f t="shared" si="68"/>
        <v/>
      </c>
      <c r="CO18" s="327" t="str">
        <f t="shared" si="72"/>
        <v/>
      </c>
      <c r="CP18" s="327"/>
      <c r="CQ18" s="327" t="str">
        <f t="shared" si="73"/>
        <v/>
      </c>
      <c r="CR18" s="327" t="str">
        <f t="shared" si="69"/>
        <v/>
      </c>
      <c r="CS18" s="327" t="str">
        <f t="shared" si="70"/>
        <v/>
      </c>
      <c r="CT18" s="327" t="str">
        <f t="shared" si="74"/>
        <v/>
      </c>
      <c r="CU18" s="327"/>
      <c r="CV18" s="327" t="str">
        <f t="shared" si="75"/>
        <v/>
      </c>
    </row>
    <row r="19" spans="1:100" ht="17.25" customHeight="1" x14ac:dyDescent="0.15">
      <c r="A19" s="58">
        <v>11</v>
      </c>
      <c r="B19" s="289" t="s">
        <v>419</v>
      </c>
      <c r="C19" s="65">
        <v>3</v>
      </c>
      <c r="D19" s="286" t="s">
        <v>393</v>
      </c>
      <c r="E19" s="62" t="s">
        <v>451</v>
      </c>
      <c r="F19" s="68"/>
      <c r="G19" s="286"/>
      <c r="H19" s="328"/>
      <c r="I19" s="19" t="str">
        <f t="shared" si="0"/>
        <v>3</v>
      </c>
      <c r="J19" s="17" t="str">
        <f t="shared" si="1"/>
        <v/>
      </c>
      <c r="K19" s="17">
        <f>IF(BH19="1",COUNTIF(BH$9:BH19,"1"),"")</f>
        <v>3</v>
      </c>
      <c r="L19" s="17" t="str">
        <f t="shared" si="2"/>
        <v>12</v>
      </c>
      <c r="M19" s="17" t="str">
        <f t="shared" si="3"/>
        <v>12</v>
      </c>
      <c r="N19" s="17" t="str">
        <f>IF(BI19="1",COUNTIF(BI$9:BI19,"1"),"")</f>
        <v/>
      </c>
      <c r="O19" s="17" t="str">
        <f t="shared" si="4"/>
        <v/>
      </c>
      <c r="P19" s="20" t="str">
        <f t="shared" si="5"/>
        <v/>
      </c>
      <c r="Q19" s="1"/>
      <c r="R19" s="12">
        <f ca="1">IF(namelist!B26="","",namelist!B26)</f>
        <v>11</v>
      </c>
      <c r="S19" s="43">
        <f t="shared" ca="1" si="38"/>
        <v>0</v>
      </c>
      <c r="T19" s="43">
        <f t="shared" ca="1" si="6"/>
        <v>0</v>
      </c>
      <c r="U19" s="43">
        <f t="shared" ca="1" si="7"/>
        <v>0</v>
      </c>
      <c r="V19" s="43">
        <f t="shared" ca="1" si="8"/>
        <v>0</v>
      </c>
      <c r="W19" s="43">
        <f t="shared" ca="1" si="9"/>
        <v>0</v>
      </c>
      <c r="X19" s="71"/>
      <c r="Y19" s="12">
        <f ca="1">IF(namelist!F26="","",namelist!F26)</f>
        <v>11</v>
      </c>
      <c r="Z19" s="43">
        <f t="shared" ca="1" si="39"/>
        <v>0</v>
      </c>
      <c r="AA19" s="43">
        <f t="shared" ca="1" si="10"/>
        <v>0</v>
      </c>
      <c r="AB19" s="43">
        <f t="shared" ca="1" si="11"/>
        <v>0</v>
      </c>
      <c r="AC19" s="43">
        <f t="shared" ca="1" si="12"/>
        <v>0</v>
      </c>
      <c r="AD19" s="43">
        <f t="shared" ca="1" si="13"/>
        <v>0</v>
      </c>
      <c r="AE19" s="71"/>
      <c r="AH19" s="2">
        <f t="shared" si="77"/>
        <v>3</v>
      </c>
      <c r="AI19" s="2" t="str">
        <f t="shared" si="78"/>
        <v/>
      </c>
      <c r="AJ19" s="2" t="str">
        <f t="shared" si="42"/>
        <v/>
      </c>
      <c r="AK19" s="2" t="str">
        <f t="shared" si="43"/>
        <v/>
      </c>
      <c r="AL19" s="2" t="str">
        <f t="shared" si="44"/>
        <v/>
      </c>
      <c r="AM19" s="2" t="str">
        <f t="shared" si="45"/>
        <v/>
      </c>
      <c r="AN19" s="2" t="str">
        <f t="shared" si="46"/>
        <v/>
      </c>
      <c r="AO19" s="2" t="str">
        <f t="shared" si="79"/>
        <v/>
      </c>
      <c r="AP19" s="2" t="str">
        <f t="shared" si="80"/>
        <v/>
      </c>
      <c r="AQ19" s="2" t="str">
        <f t="shared" si="71"/>
        <v/>
      </c>
      <c r="AR19" s="2" t="str">
        <f t="shared" si="49"/>
        <v/>
      </c>
      <c r="AS19" s="2" t="str">
        <f t="shared" si="50"/>
        <v/>
      </c>
      <c r="AT19" s="2" t="str">
        <f t="shared" si="51"/>
        <v/>
      </c>
      <c r="AU19" s="2" t="str">
        <f t="shared" si="52"/>
        <v/>
      </c>
      <c r="AV19" s="2" t="str">
        <f t="shared" si="53"/>
        <v xml:space="preserve"> </v>
      </c>
      <c r="AW19" s="2" t="str">
        <f t="shared" si="14"/>
        <v xml:space="preserve"> </v>
      </c>
      <c r="AX19" s="2" t="str">
        <f t="shared" si="15"/>
        <v xml:space="preserve"> </v>
      </c>
      <c r="AY19" s="2" t="str">
        <f t="shared" si="16"/>
        <v xml:space="preserve"> </v>
      </c>
      <c r="AZ19" s="2"/>
      <c r="BA19" s="2" t="str">
        <f t="shared" si="54"/>
        <v/>
      </c>
      <c r="BB19" s="2" t="str">
        <f t="shared" si="55"/>
        <v/>
      </c>
      <c r="BC19" s="2" t="str">
        <f t="shared" si="56"/>
        <v/>
      </c>
      <c r="BD19" s="2" t="str">
        <f t="shared" si="57"/>
        <v/>
      </c>
      <c r="BE19" s="2"/>
      <c r="BH19" s="13" t="str">
        <f t="shared" si="58"/>
        <v>1</v>
      </c>
      <c r="BI19" s="15" t="str">
        <f t="shared" si="59"/>
        <v/>
      </c>
      <c r="BJ19" s="4">
        <f t="shared" si="17"/>
        <v>3</v>
      </c>
      <c r="BK19" s="7" t="str">
        <f t="shared" si="18"/>
        <v/>
      </c>
      <c r="BL19" s="7" t="str">
        <f t="shared" si="19"/>
        <v>得点</v>
      </c>
      <c r="BM19" s="8">
        <f t="shared" si="60"/>
        <v>3</v>
      </c>
      <c r="BN19" s="8" t="str">
        <f t="shared" si="20"/>
        <v/>
      </c>
      <c r="BO19" s="8" t="str">
        <f t="shared" si="76"/>
        <v>1</v>
      </c>
      <c r="BP19" s="8" t="str">
        <f t="shared" si="21"/>
        <v>12</v>
      </c>
      <c r="BQ19" s="8" t="str">
        <f t="shared" si="22"/>
        <v>12</v>
      </c>
      <c r="BR19" s="8" t="str">
        <f t="shared" si="23"/>
        <v/>
      </c>
      <c r="BS19" s="8" t="str">
        <f t="shared" si="62"/>
        <v/>
      </c>
      <c r="BT19" s="9" t="str">
        <f t="shared" si="63"/>
        <v/>
      </c>
      <c r="BU19" s="10">
        <f t="shared" si="24"/>
        <v>0</v>
      </c>
      <c r="BV19" s="7" t="str">
        <f t="shared" si="25"/>
        <v/>
      </c>
      <c r="BW19" s="7" t="str">
        <f t="shared" si="26"/>
        <v/>
      </c>
      <c r="BX19" s="5" t="str">
        <f t="shared" si="27"/>
        <v/>
      </c>
      <c r="BY19" s="3" t="str">
        <f t="shared" si="28"/>
        <v/>
      </c>
      <c r="BZ19" s="5" t="str">
        <f t="shared" si="29"/>
        <v/>
      </c>
      <c r="CA19" s="8" t="str">
        <f t="shared" si="30"/>
        <v/>
      </c>
      <c r="CB19" s="8" t="str">
        <f t="shared" si="64"/>
        <v/>
      </c>
      <c r="CC19" s="8" t="str">
        <f t="shared" si="31"/>
        <v/>
      </c>
      <c r="CD19" s="8" t="str">
        <f t="shared" si="32"/>
        <v/>
      </c>
      <c r="CE19" s="8" t="str">
        <f t="shared" si="33"/>
        <v/>
      </c>
      <c r="CF19" s="8" t="str">
        <f t="shared" si="65"/>
        <v/>
      </c>
      <c r="CG19" s="8" t="str">
        <f t="shared" si="34"/>
        <v/>
      </c>
      <c r="CH19" s="8" t="str">
        <f t="shared" si="35"/>
        <v/>
      </c>
      <c r="CI19" s="4"/>
      <c r="CJ19" s="4" t="str">
        <f t="shared" si="36"/>
        <v/>
      </c>
      <c r="CK19" s="5" t="str">
        <f t="shared" si="37"/>
        <v/>
      </c>
      <c r="CL19" s="1" t="str">
        <f t="shared" si="66"/>
        <v/>
      </c>
      <c r="CM19" s="326" t="str">
        <f t="shared" si="67"/>
        <v/>
      </c>
      <c r="CN19" s="326" t="str">
        <f t="shared" si="68"/>
        <v/>
      </c>
      <c r="CO19" s="327" t="str">
        <f t="shared" si="72"/>
        <v/>
      </c>
      <c r="CP19" s="327"/>
      <c r="CQ19" s="327" t="str">
        <f t="shared" si="73"/>
        <v/>
      </c>
      <c r="CR19" s="327" t="str">
        <f t="shared" si="69"/>
        <v/>
      </c>
      <c r="CS19" s="327" t="str">
        <f t="shared" si="70"/>
        <v/>
      </c>
      <c r="CT19" s="327" t="str">
        <f t="shared" si="74"/>
        <v/>
      </c>
      <c r="CU19" s="327"/>
      <c r="CV19" s="327" t="str">
        <f t="shared" si="75"/>
        <v/>
      </c>
    </row>
    <row r="20" spans="1:100" ht="17.25" customHeight="1" x14ac:dyDescent="0.15">
      <c r="A20" s="58">
        <v>12</v>
      </c>
      <c r="B20" s="289" t="s">
        <v>420</v>
      </c>
      <c r="C20" s="65">
        <v>1</v>
      </c>
      <c r="D20" s="286" t="s">
        <v>393</v>
      </c>
      <c r="E20" s="62" t="s">
        <v>452</v>
      </c>
      <c r="F20" s="68"/>
      <c r="G20" s="286"/>
      <c r="H20" s="328"/>
      <c r="I20" s="19" t="str">
        <f t="shared" si="0"/>
        <v/>
      </c>
      <c r="J20" s="17" t="str">
        <f t="shared" si="1"/>
        <v/>
      </c>
      <c r="K20" s="17" t="str">
        <f>IF(BH20="1",COUNTIF(BH$9:BH20,"1"),"")</f>
        <v/>
      </c>
      <c r="L20" s="17" t="str">
        <f t="shared" si="2"/>
        <v>13</v>
      </c>
      <c r="M20" s="17" t="str">
        <f t="shared" si="3"/>
        <v>05</v>
      </c>
      <c r="N20" s="17">
        <f>IF(BI20="1",COUNTIF(BI$9:BI20,"1"),"")</f>
        <v>5</v>
      </c>
      <c r="O20" s="17" t="str">
        <f t="shared" si="4"/>
        <v/>
      </c>
      <c r="P20" s="20" t="str">
        <f t="shared" si="5"/>
        <v>1</v>
      </c>
      <c r="Q20" s="1"/>
      <c r="R20" s="12">
        <f ca="1">IF(namelist!B27="","",namelist!B27)</f>
        <v>12</v>
      </c>
      <c r="S20" s="43">
        <f t="shared" ca="1" si="38"/>
        <v>0</v>
      </c>
      <c r="T20" s="43">
        <f t="shared" ca="1" si="6"/>
        <v>0</v>
      </c>
      <c r="U20" s="43">
        <f t="shared" ca="1" si="7"/>
        <v>0</v>
      </c>
      <c r="V20" s="43">
        <f t="shared" ca="1" si="8"/>
        <v>0</v>
      </c>
      <c r="W20" s="43">
        <f t="shared" ca="1" si="9"/>
        <v>0</v>
      </c>
      <c r="X20" s="71"/>
      <c r="Y20" s="12">
        <f ca="1">IF(namelist!F27="","",namelist!F27)</f>
        <v>12</v>
      </c>
      <c r="Z20" s="43">
        <f t="shared" ca="1" si="39"/>
        <v>2</v>
      </c>
      <c r="AA20" s="43">
        <f t="shared" ca="1" si="10"/>
        <v>1</v>
      </c>
      <c r="AB20" s="43">
        <f t="shared" ca="1" si="11"/>
        <v>1</v>
      </c>
      <c r="AC20" s="43">
        <f t="shared" ca="1" si="12"/>
        <v>0</v>
      </c>
      <c r="AD20" s="43">
        <f t="shared" ca="1" si="13"/>
        <v>0</v>
      </c>
      <c r="AE20" s="71"/>
      <c r="AH20" s="2" t="str">
        <f t="shared" si="77"/>
        <v/>
      </c>
      <c r="AI20" s="2" t="str">
        <f t="shared" si="78"/>
        <v/>
      </c>
      <c r="AJ20" s="2" t="str">
        <f t="shared" si="42"/>
        <v/>
      </c>
      <c r="AK20" s="2" t="str">
        <f t="shared" si="43"/>
        <v/>
      </c>
      <c r="AL20" s="2" t="str">
        <f t="shared" si="44"/>
        <v/>
      </c>
      <c r="AM20" s="2" t="str">
        <f t="shared" si="45"/>
        <v/>
      </c>
      <c r="AN20" s="2" t="str">
        <f t="shared" si="46"/>
        <v/>
      </c>
      <c r="AO20" s="2" t="str">
        <f t="shared" si="79"/>
        <v/>
      </c>
      <c r="AP20" s="2">
        <f t="shared" si="80"/>
        <v>1</v>
      </c>
      <c r="AQ20" s="2" t="str">
        <f t="shared" si="71"/>
        <v/>
      </c>
      <c r="AR20" s="2" t="str">
        <f t="shared" si="49"/>
        <v/>
      </c>
      <c r="AS20" s="2" t="str">
        <f t="shared" si="50"/>
        <v/>
      </c>
      <c r="AT20" s="2" t="str">
        <f t="shared" si="51"/>
        <v/>
      </c>
      <c r="AU20" s="2" t="str">
        <f t="shared" si="52"/>
        <v/>
      </c>
      <c r="AV20" s="2" t="str">
        <f t="shared" si="53"/>
        <v xml:space="preserve"> </v>
      </c>
      <c r="AW20" s="2" t="str">
        <f t="shared" si="14"/>
        <v xml:space="preserve"> </v>
      </c>
      <c r="AX20" s="2" t="str">
        <f t="shared" si="15"/>
        <v xml:space="preserve"> </v>
      </c>
      <c r="AY20" s="2" t="str">
        <f t="shared" si="16"/>
        <v xml:space="preserve"> </v>
      </c>
      <c r="AZ20" s="2"/>
      <c r="BA20" s="2" t="str">
        <f t="shared" si="54"/>
        <v/>
      </c>
      <c r="BB20" s="2" t="str">
        <f t="shared" si="55"/>
        <v/>
      </c>
      <c r="BC20" s="2" t="str">
        <f t="shared" si="56"/>
        <v/>
      </c>
      <c r="BD20" s="2" t="str">
        <f t="shared" si="57"/>
        <v/>
      </c>
      <c r="BH20" s="13" t="str">
        <f t="shared" si="58"/>
        <v/>
      </c>
      <c r="BI20" s="15" t="str">
        <f t="shared" si="59"/>
        <v>1</v>
      </c>
      <c r="BJ20" s="4" t="str">
        <f t="shared" si="17"/>
        <v/>
      </c>
      <c r="BK20" s="7" t="str">
        <f t="shared" si="18"/>
        <v/>
      </c>
      <c r="BL20" s="7" t="str">
        <f t="shared" si="19"/>
        <v/>
      </c>
      <c r="BM20" s="8" t="str">
        <f t="shared" si="60"/>
        <v/>
      </c>
      <c r="BN20" s="8" t="str">
        <f t="shared" si="20"/>
        <v/>
      </c>
      <c r="BO20" s="8" t="str">
        <f t="shared" si="76"/>
        <v/>
      </c>
      <c r="BP20" s="8" t="str">
        <f t="shared" si="21"/>
        <v/>
      </c>
      <c r="BQ20" s="8" t="str">
        <f t="shared" si="22"/>
        <v/>
      </c>
      <c r="BR20" s="8" t="str">
        <f t="shared" si="23"/>
        <v/>
      </c>
      <c r="BS20" s="8" t="str">
        <f t="shared" si="62"/>
        <v/>
      </c>
      <c r="BT20" s="9" t="str">
        <f t="shared" si="63"/>
        <v/>
      </c>
      <c r="BU20" s="10" t="str">
        <f t="shared" si="24"/>
        <v/>
      </c>
      <c r="BV20" s="7" t="str">
        <f t="shared" si="25"/>
        <v/>
      </c>
      <c r="BW20" s="7" t="str">
        <f t="shared" si="26"/>
        <v/>
      </c>
      <c r="BX20" s="5" t="str">
        <f t="shared" si="27"/>
        <v/>
      </c>
      <c r="BY20" s="3" t="str">
        <f t="shared" si="28"/>
        <v/>
      </c>
      <c r="BZ20" s="5">
        <f t="shared" si="29"/>
        <v>0</v>
      </c>
      <c r="CA20" s="8" t="str">
        <f t="shared" si="30"/>
        <v/>
      </c>
      <c r="CB20" s="8" t="str">
        <f t="shared" si="64"/>
        <v/>
      </c>
      <c r="CC20" s="8" t="str">
        <f t="shared" si="31"/>
        <v/>
      </c>
      <c r="CD20" s="8" t="str">
        <f t="shared" si="32"/>
        <v>13</v>
      </c>
      <c r="CE20" s="8" t="str">
        <f t="shared" si="33"/>
        <v>05</v>
      </c>
      <c r="CF20" s="8" t="str">
        <f t="shared" si="65"/>
        <v>1</v>
      </c>
      <c r="CG20" s="8" t="str">
        <f t="shared" si="34"/>
        <v/>
      </c>
      <c r="CH20" s="8">
        <f t="shared" si="35"/>
        <v>1</v>
      </c>
      <c r="CI20" s="4"/>
      <c r="CJ20" s="4" t="str">
        <f t="shared" si="36"/>
        <v/>
      </c>
      <c r="CK20" s="5" t="str">
        <f t="shared" si="37"/>
        <v>得点</v>
      </c>
      <c r="CL20" s="1" t="str">
        <f t="shared" si="66"/>
        <v/>
      </c>
      <c r="CM20" s="326" t="str">
        <f t="shared" si="67"/>
        <v/>
      </c>
      <c r="CN20" s="326" t="str">
        <f t="shared" si="68"/>
        <v/>
      </c>
      <c r="CO20" s="327" t="str">
        <f t="shared" si="72"/>
        <v/>
      </c>
      <c r="CP20" s="327"/>
      <c r="CQ20" s="327" t="str">
        <f t="shared" si="73"/>
        <v/>
      </c>
      <c r="CR20" s="327" t="str">
        <f t="shared" si="69"/>
        <v/>
      </c>
      <c r="CS20" s="327" t="str">
        <f t="shared" si="70"/>
        <v/>
      </c>
      <c r="CT20" s="327" t="str">
        <f t="shared" si="74"/>
        <v/>
      </c>
      <c r="CU20" s="327"/>
      <c r="CV20" s="327" t="str">
        <f t="shared" si="75"/>
        <v/>
      </c>
    </row>
    <row r="21" spans="1:100" ht="17.25" customHeight="1" x14ac:dyDescent="0.15">
      <c r="A21" s="58">
        <v>13</v>
      </c>
      <c r="B21" s="289" t="s">
        <v>419</v>
      </c>
      <c r="C21" s="65">
        <v>14</v>
      </c>
      <c r="D21" s="286" t="s">
        <v>393</v>
      </c>
      <c r="E21" s="62" t="s">
        <v>453</v>
      </c>
      <c r="F21" s="68"/>
      <c r="G21" s="286"/>
      <c r="H21" s="328"/>
      <c r="I21" s="19" t="str">
        <f t="shared" si="0"/>
        <v>14</v>
      </c>
      <c r="J21" s="17" t="str">
        <f t="shared" si="1"/>
        <v/>
      </c>
      <c r="K21" s="17">
        <f>IF(BH21="1",COUNTIF(BH$9:BH21,"1"),"")</f>
        <v>4</v>
      </c>
      <c r="L21" s="17" t="str">
        <f t="shared" si="2"/>
        <v>14</v>
      </c>
      <c r="M21" s="17" t="str">
        <f t="shared" si="3"/>
        <v>41</v>
      </c>
      <c r="N21" s="17" t="str">
        <f>IF(BI21="1",COUNTIF(BI$9:BI21,"1"),"")</f>
        <v/>
      </c>
      <c r="O21" s="17" t="str">
        <f t="shared" si="4"/>
        <v/>
      </c>
      <c r="P21" s="20" t="str">
        <f t="shared" si="5"/>
        <v/>
      </c>
      <c r="Q21" s="1"/>
      <c r="R21" s="12">
        <f ca="1">IF(namelist!B28="","",namelist!B28)</f>
        <v>13</v>
      </c>
      <c r="S21" s="43">
        <f t="shared" ca="1" si="38"/>
        <v>1</v>
      </c>
      <c r="T21" s="43">
        <f t="shared" ca="1" si="6"/>
        <v>1</v>
      </c>
      <c r="U21" s="43">
        <f t="shared" ca="1" si="7"/>
        <v>0</v>
      </c>
      <c r="V21" s="43">
        <f t="shared" ca="1" si="8"/>
        <v>0</v>
      </c>
      <c r="W21" s="43">
        <f t="shared" ca="1" si="9"/>
        <v>0</v>
      </c>
      <c r="X21" s="71"/>
      <c r="Y21" s="12">
        <f ca="1">IF(namelist!F28="","",namelist!F28)</f>
        <v>13</v>
      </c>
      <c r="Z21" s="43">
        <f t="shared" ca="1" si="39"/>
        <v>2</v>
      </c>
      <c r="AA21" s="43">
        <f t="shared" ca="1" si="10"/>
        <v>0</v>
      </c>
      <c r="AB21" s="43">
        <f t="shared" ca="1" si="11"/>
        <v>0</v>
      </c>
      <c r="AC21" s="43">
        <f t="shared" ca="1" si="12"/>
        <v>0</v>
      </c>
      <c r="AD21" s="43">
        <f t="shared" ca="1" si="13"/>
        <v>0</v>
      </c>
      <c r="AE21" s="71"/>
      <c r="AH21" s="2">
        <f t="shared" si="77"/>
        <v>14</v>
      </c>
      <c r="AI21" s="2" t="str">
        <f t="shared" si="78"/>
        <v/>
      </c>
      <c r="AJ21" s="2" t="str">
        <f t="shared" si="42"/>
        <v/>
      </c>
      <c r="AK21" s="2" t="str">
        <f t="shared" si="43"/>
        <v/>
      </c>
      <c r="AL21" s="2" t="str">
        <f t="shared" si="44"/>
        <v/>
      </c>
      <c r="AM21" s="2" t="str">
        <f t="shared" si="45"/>
        <v/>
      </c>
      <c r="AN21" s="2" t="str">
        <f t="shared" si="46"/>
        <v/>
      </c>
      <c r="AO21" s="2" t="str">
        <f t="shared" si="79"/>
        <v/>
      </c>
      <c r="AP21" s="2" t="str">
        <f t="shared" si="80"/>
        <v/>
      </c>
      <c r="AQ21" s="2" t="str">
        <f t="shared" si="71"/>
        <v/>
      </c>
      <c r="AR21" s="2" t="str">
        <f t="shared" si="49"/>
        <v/>
      </c>
      <c r="AS21" s="2" t="str">
        <f t="shared" si="50"/>
        <v/>
      </c>
      <c r="AT21" s="2" t="str">
        <f t="shared" si="51"/>
        <v/>
      </c>
      <c r="AU21" s="2" t="str">
        <f t="shared" si="52"/>
        <v/>
      </c>
      <c r="AV21" s="2" t="str">
        <f t="shared" si="53"/>
        <v xml:space="preserve"> </v>
      </c>
      <c r="AW21" s="2" t="str">
        <f t="shared" si="14"/>
        <v xml:space="preserve"> </v>
      </c>
      <c r="AX21" s="2" t="str">
        <f t="shared" si="15"/>
        <v xml:space="preserve"> </v>
      </c>
      <c r="AY21" s="2" t="str">
        <f t="shared" si="16"/>
        <v xml:space="preserve"> </v>
      </c>
      <c r="AZ21" s="2"/>
      <c r="BA21" s="2" t="str">
        <f t="shared" si="54"/>
        <v/>
      </c>
      <c r="BB21" s="2" t="str">
        <f t="shared" si="55"/>
        <v/>
      </c>
      <c r="BC21" s="2" t="str">
        <f t="shared" si="56"/>
        <v/>
      </c>
      <c r="BD21" s="2" t="str">
        <f t="shared" si="57"/>
        <v/>
      </c>
      <c r="BH21" s="13" t="str">
        <f t="shared" si="58"/>
        <v>1</v>
      </c>
      <c r="BI21" s="15" t="str">
        <f t="shared" si="59"/>
        <v/>
      </c>
      <c r="BJ21" s="4">
        <f t="shared" si="17"/>
        <v>14</v>
      </c>
      <c r="BK21" s="7" t="str">
        <f t="shared" si="18"/>
        <v/>
      </c>
      <c r="BL21" s="7" t="str">
        <f t="shared" si="19"/>
        <v>得点</v>
      </c>
      <c r="BM21" s="8">
        <f t="shared" si="60"/>
        <v>14</v>
      </c>
      <c r="BN21" s="8" t="str">
        <f t="shared" si="20"/>
        <v/>
      </c>
      <c r="BO21" s="8" t="str">
        <f t="shared" si="76"/>
        <v>1</v>
      </c>
      <c r="BP21" s="8" t="str">
        <f t="shared" si="21"/>
        <v>14</v>
      </c>
      <c r="BQ21" s="8" t="str">
        <f t="shared" si="22"/>
        <v>41</v>
      </c>
      <c r="BR21" s="8" t="str">
        <f t="shared" si="23"/>
        <v/>
      </c>
      <c r="BS21" s="8" t="str">
        <f t="shared" si="62"/>
        <v/>
      </c>
      <c r="BT21" s="9" t="str">
        <f t="shared" si="63"/>
        <v/>
      </c>
      <c r="BU21" s="10">
        <f t="shared" si="24"/>
        <v>0</v>
      </c>
      <c r="BV21" s="7" t="str">
        <f t="shared" si="25"/>
        <v/>
      </c>
      <c r="BW21" s="7" t="str">
        <f t="shared" si="26"/>
        <v/>
      </c>
      <c r="BX21" s="5" t="str">
        <f t="shared" si="27"/>
        <v/>
      </c>
      <c r="BY21" s="3" t="str">
        <f t="shared" si="28"/>
        <v/>
      </c>
      <c r="BZ21" s="5" t="str">
        <f t="shared" si="29"/>
        <v/>
      </c>
      <c r="CA21" s="8" t="str">
        <f t="shared" si="30"/>
        <v/>
      </c>
      <c r="CB21" s="8" t="str">
        <f t="shared" si="64"/>
        <v/>
      </c>
      <c r="CC21" s="8" t="str">
        <f t="shared" si="31"/>
        <v/>
      </c>
      <c r="CD21" s="8" t="str">
        <f t="shared" si="32"/>
        <v/>
      </c>
      <c r="CE21" s="8" t="str">
        <f t="shared" si="33"/>
        <v/>
      </c>
      <c r="CF21" s="8" t="str">
        <f t="shared" si="65"/>
        <v/>
      </c>
      <c r="CG21" s="8" t="str">
        <f t="shared" si="34"/>
        <v/>
      </c>
      <c r="CH21" s="8" t="str">
        <f t="shared" si="35"/>
        <v/>
      </c>
      <c r="CI21" s="4"/>
      <c r="CJ21" s="4" t="str">
        <f t="shared" si="36"/>
        <v/>
      </c>
      <c r="CK21" s="5" t="str">
        <f t="shared" si="37"/>
        <v/>
      </c>
      <c r="CL21" s="1" t="str">
        <f t="shared" si="66"/>
        <v/>
      </c>
      <c r="CM21" s="326" t="str">
        <f t="shared" si="67"/>
        <v/>
      </c>
      <c r="CN21" s="326" t="str">
        <f t="shared" si="68"/>
        <v/>
      </c>
      <c r="CO21" s="327" t="str">
        <f t="shared" si="72"/>
        <v/>
      </c>
      <c r="CP21" s="327"/>
      <c r="CQ21" s="327" t="str">
        <f t="shared" si="73"/>
        <v/>
      </c>
      <c r="CR21" s="327" t="str">
        <f t="shared" si="69"/>
        <v/>
      </c>
      <c r="CS21" s="327" t="str">
        <f t="shared" si="70"/>
        <v/>
      </c>
      <c r="CT21" s="327" t="str">
        <f t="shared" si="74"/>
        <v/>
      </c>
      <c r="CU21" s="327"/>
      <c r="CV21" s="327" t="str">
        <f t="shared" si="75"/>
        <v/>
      </c>
    </row>
    <row r="22" spans="1:100" ht="17.25" customHeight="1" x14ac:dyDescent="0.15">
      <c r="A22" s="58">
        <v>14</v>
      </c>
      <c r="B22" s="289" t="s">
        <v>420</v>
      </c>
      <c r="C22" s="65">
        <v>15</v>
      </c>
      <c r="D22" s="286" t="s">
        <v>393</v>
      </c>
      <c r="E22" s="62" t="s">
        <v>454</v>
      </c>
      <c r="F22" s="68"/>
      <c r="G22" s="286"/>
      <c r="H22" s="328"/>
      <c r="I22" s="19" t="str">
        <f t="shared" si="0"/>
        <v/>
      </c>
      <c r="J22" s="17" t="str">
        <f t="shared" si="1"/>
        <v/>
      </c>
      <c r="K22" s="17" t="str">
        <f>IF(BH22="1",COUNTIF(BH$9:BH22,"1"),"")</f>
        <v/>
      </c>
      <c r="L22" s="17" t="str">
        <f t="shared" si="2"/>
        <v>15</v>
      </c>
      <c r="M22" s="17" t="str">
        <f t="shared" si="3"/>
        <v>54</v>
      </c>
      <c r="N22" s="17">
        <f>IF(BI22="1",COUNTIF(BI$9:BI22,"1"),"")</f>
        <v>6</v>
      </c>
      <c r="O22" s="17" t="str">
        <f t="shared" si="4"/>
        <v/>
      </c>
      <c r="P22" s="20" t="str">
        <f t="shared" si="5"/>
        <v>15</v>
      </c>
      <c r="Q22" s="1"/>
      <c r="R22" s="12">
        <f ca="1">IF(namelist!B29="","",namelist!B29)</f>
        <v>14</v>
      </c>
      <c r="S22" s="43">
        <f t="shared" ca="1" si="38"/>
        <v>1</v>
      </c>
      <c r="T22" s="43">
        <f t="shared" ca="1" si="6"/>
        <v>0</v>
      </c>
      <c r="U22" s="43">
        <f t="shared" ca="1" si="7"/>
        <v>0</v>
      </c>
      <c r="V22" s="43">
        <f t="shared" ca="1" si="8"/>
        <v>0</v>
      </c>
      <c r="W22" s="43">
        <f t="shared" ca="1" si="9"/>
        <v>0</v>
      </c>
      <c r="X22" s="71"/>
      <c r="Y22" s="12">
        <f ca="1">IF(namelist!F29="","",namelist!F29)</f>
        <v>14</v>
      </c>
      <c r="Z22" s="43">
        <f t="shared" ca="1" si="39"/>
        <v>1</v>
      </c>
      <c r="AA22" s="43">
        <f t="shared" ca="1" si="10"/>
        <v>1</v>
      </c>
      <c r="AB22" s="43">
        <f t="shared" ca="1" si="11"/>
        <v>0</v>
      </c>
      <c r="AC22" s="43">
        <f t="shared" ca="1" si="12"/>
        <v>0</v>
      </c>
      <c r="AD22" s="43">
        <f t="shared" ca="1" si="13"/>
        <v>0</v>
      </c>
      <c r="AE22" s="71"/>
      <c r="AH22" s="2" t="str">
        <f t="shared" si="77"/>
        <v/>
      </c>
      <c r="AI22" s="2" t="str">
        <f t="shared" si="78"/>
        <v/>
      </c>
      <c r="AJ22" s="2" t="str">
        <f t="shared" si="42"/>
        <v/>
      </c>
      <c r="AK22" s="2" t="str">
        <f t="shared" si="43"/>
        <v/>
      </c>
      <c r="AL22" s="2" t="str">
        <f t="shared" si="44"/>
        <v/>
      </c>
      <c r="AM22" s="2" t="str">
        <f t="shared" si="45"/>
        <v/>
      </c>
      <c r="AN22" s="2" t="str">
        <f t="shared" si="46"/>
        <v/>
      </c>
      <c r="AO22" s="2" t="str">
        <f t="shared" si="79"/>
        <v/>
      </c>
      <c r="AP22" s="2">
        <f t="shared" si="80"/>
        <v>15</v>
      </c>
      <c r="AQ22" s="2" t="str">
        <f t="shared" si="71"/>
        <v/>
      </c>
      <c r="AR22" s="2" t="str">
        <f t="shared" si="49"/>
        <v/>
      </c>
      <c r="AS22" s="2" t="str">
        <f t="shared" si="50"/>
        <v/>
      </c>
      <c r="AT22" s="2" t="str">
        <f t="shared" si="51"/>
        <v/>
      </c>
      <c r="AU22" s="2" t="str">
        <f t="shared" si="52"/>
        <v/>
      </c>
      <c r="AV22" s="2" t="str">
        <f t="shared" si="53"/>
        <v xml:space="preserve"> </v>
      </c>
      <c r="AW22" s="2" t="str">
        <f t="shared" si="14"/>
        <v xml:space="preserve"> </v>
      </c>
      <c r="AX22" s="2" t="str">
        <f t="shared" si="15"/>
        <v xml:space="preserve"> </v>
      </c>
      <c r="AY22" s="2" t="str">
        <f t="shared" si="16"/>
        <v xml:space="preserve"> </v>
      </c>
      <c r="AZ22" s="2"/>
      <c r="BA22" s="2" t="str">
        <f t="shared" si="54"/>
        <v/>
      </c>
      <c r="BB22" s="2" t="str">
        <f t="shared" si="55"/>
        <v/>
      </c>
      <c r="BC22" s="2" t="str">
        <f t="shared" si="56"/>
        <v/>
      </c>
      <c r="BD22" s="2" t="str">
        <f t="shared" si="57"/>
        <v/>
      </c>
      <c r="BH22" s="13" t="str">
        <f t="shared" si="58"/>
        <v/>
      </c>
      <c r="BI22" s="15" t="str">
        <f t="shared" si="59"/>
        <v>1</v>
      </c>
      <c r="BJ22" s="4" t="str">
        <f t="shared" si="17"/>
        <v/>
      </c>
      <c r="BK22" s="7" t="str">
        <f t="shared" si="18"/>
        <v/>
      </c>
      <c r="BL22" s="7" t="str">
        <f t="shared" si="19"/>
        <v/>
      </c>
      <c r="BM22" s="8" t="str">
        <f t="shared" si="60"/>
        <v/>
      </c>
      <c r="BN22" s="8" t="str">
        <f t="shared" si="20"/>
        <v/>
      </c>
      <c r="BO22" s="8" t="str">
        <f t="shared" si="76"/>
        <v/>
      </c>
      <c r="BP22" s="8" t="str">
        <f t="shared" si="21"/>
        <v/>
      </c>
      <c r="BQ22" s="8" t="str">
        <f t="shared" si="22"/>
        <v/>
      </c>
      <c r="BR22" s="8" t="str">
        <f t="shared" si="23"/>
        <v/>
      </c>
      <c r="BS22" s="8" t="str">
        <f t="shared" si="62"/>
        <v/>
      </c>
      <c r="BT22" s="9" t="str">
        <f t="shared" si="63"/>
        <v/>
      </c>
      <c r="BU22" s="10" t="str">
        <f t="shared" si="24"/>
        <v/>
      </c>
      <c r="BV22" s="7" t="str">
        <f t="shared" si="25"/>
        <v/>
      </c>
      <c r="BW22" s="7" t="str">
        <f t="shared" si="26"/>
        <v/>
      </c>
      <c r="BX22" s="5" t="str">
        <f t="shared" si="27"/>
        <v/>
      </c>
      <c r="BY22" s="3" t="str">
        <f t="shared" si="28"/>
        <v/>
      </c>
      <c r="BZ22" s="5">
        <f t="shared" si="29"/>
        <v>0</v>
      </c>
      <c r="CA22" s="8" t="str">
        <f t="shared" si="30"/>
        <v/>
      </c>
      <c r="CB22" s="8" t="str">
        <f t="shared" si="64"/>
        <v/>
      </c>
      <c r="CC22" s="8" t="str">
        <f t="shared" si="31"/>
        <v/>
      </c>
      <c r="CD22" s="8" t="str">
        <f t="shared" si="32"/>
        <v>15</v>
      </c>
      <c r="CE22" s="8" t="str">
        <f t="shared" si="33"/>
        <v>54</v>
      </c>
      <c r="CF22" s="8" t="str">
        <f t="shared" si="65"/>
        <v>1</v>
      </c>
      <c r="CG22" s="8" t="str">
        <f t="shared" si="34"/>
        <v/>
      </c>
      <c r="CH22" s="8">
        <f t="shared" si="35"/>
        <v>15</v>
      </c>
      <c r="CI22" s="4"/>
      <c r="CJ22" s="4" t="str">
        <f t="shared" si="36"/>
        <v/>
      </c>
      <c r="CK22" s="5" t="str">
        <f t="shared" si="37"/>
        <v>得点</v>
      </c>
      <c r="CL22" s="1" t="str">
        <f t="shared" si="66"/>
        <v/>
      </c>
      <c r="CM22" s="326" t="str">
        <f t="shared" si="67"/>
        <v/>
      </c>
      <c r="CN22" s="326" t="str">
        <f t="shared" si="68"/>
        <v/>
      </c>
      <c r="CO22" s="327" t="str">
        <f t="shared" si="72"/>
        <v/>
      </c>
      <c r="CP22" s="327"/>
      <c r="CQ22" s="327" t="str">
        <f t="shared" si="73"/>
        <v/>
      </c>
      <c r="CR22" s="327" t="str">
        <f t="shared" si="69"/>
        <v/>
      </c>
      <c r="CS22" s="327" t="str">
        <f t="shared" si="70"/>
        <v/>
      </c>
      <c r="CT22" s="327" t="str">
        <f t="shared" si="74"/>
        <v/>
      </c>
      <c r="CU22" s="327"/>
      <c r="CV22" s="327" t="str">
        <f t="shared" si="75"/>
        <v/>
      </c>
    </row>
    <row r="23" spans="1:100" ht="17.25" customHeight="1" x14ac:dyDescent="0.15">
      <c r="A23" s="58">
        <v>15</v>
      </c>
      <c r="B23" s="289" t="s">
        <v>419</v>
      </c>
      <c r="C23" s="65">
        <v>1</v>
      </c>
      <c r="D23" s="286" t="s">
        <v>393</v>
      </c>
      <c r="E23" s="62" t="s">
        <v>455</v>
      </c>
      <c r="F23" s="68"/>
      <c r="G23" s="286"/>
      <c r="H23" s="328"/>
      <c r="I23" s="19" t="str">
        <f t="shared" si="0"/>
        <v>1</v>
      </c>
      <c r="J23" s="17" t="str">
        <f t="shared" si="1"/>
        <v/>
      </c>
      <c r="K23" s="17">
        <f>IF(BH23="1",COUNTIF(BH$9:BH23,"1"),"")</f>
        <v>5</v>
      </c>
      <c r="L23" s="17" t="str">
        <f t="shared" si="2"/>
        <v>16</v>
      </c>
      <c r="M23" s="17" t="str">
        <f t="shared" si="3"/>
        <v>35</v>
      </c>
      <c r="N23" s="17" t="str">
        <f>IF(BI23="1",COUNTIF(BI$9:BI23,"1"),"")</f>
        <v/>
      </c>
      <c r="O23" s="17" t="str">
        <f t="shared" si="4"/>
        <v/>
      </c>
      <c r="P23" s="20" t="str">
        <f t="shared" si="5"/>
        <v/>
      </c>
      <c r="Q23" s="1"/>
      <c r="R23" s="12">
        <f ca="1">IF(namelist!B30="","",namelist!B30)</f>
        <v>15</v>
      </c>
      <c r="S23" s="43">
        <f t="shared" ca="1" si="38"/>
        <v>0</v>
      </c>
      <c r="T23" s="43">
        <f t="shared" ca="1" si="6"/>
        <v>0</v>
      </c>
      <c r="U23" s="43">
        <f t="shared" ca="1" si="7"/>
        <v>0</v>
      </c>
      <c r="V23" s="43">
        <f t="shared" ca="1" si="8"/>
        <v>0</v>
      </c>
      <c r="W23" s="43">
        <f t="shared" ca="1" si="9"/>
        <v>0</v>
      </c>
      <c r="X23" s="71"/>
      <c r="Y23" s="12">
        <f ca="1">IF(namelist!F30="","",namelist!F30)</f>
        <v>15</v>
      </c>
      <c r="Z23" s="43">
        <f t="shared" ca="1" si="39"/>
        <v>4</v>
      </c>
      <c r="AA23" s="43">
        <f t="shared" ca="1" si="10"/>
        <v>0</v>
      </c>
      <c r="AB23" s="43">
        <f t="shared" ca="1" si="11"/>
        <v>0</v>
      </c>
      <c r="AC23" s="43">
        <f t="shared" ca="1" si="12"/>
        <v>0</v>
      </c>
      <c r="AD23" s="43">
        <f t="shared" ca="1" si="13"/>
        <v>0</v>
      </c>
      <c r="AE23" s="71"/>
      <c r="AH23" s="2">
        <f t="shared" si="77"/>
        <v>1</v>
      </c>
      <c r="AI23" s="2" t="str">
        <f t="shared" si="78"/>
        <v/>
      </c>
      <c r="AJ23" s="2" t="str">
        <f t="shared" si="42"/>
        <v/>
      </c>
      <c r="AK23" s="2" t="str">
        <f t="shared" si="43"/>
        <v/>
      </c>
      <c r="AL23" s="2" t="str">
        <f t="shared" si="44"/>
        <v/>
      </c>
      <c r="AM23" s="2" t="str">
        <f t="shared" si="45"/>
        <v/>
      </c>
      <c r="AN23" s="2" t="str">
        <f t="shared" si="46"/>
        <v/>
      </c>
      <c r="AO23" s="2" t="str">
        <f t="shared" si="79"/>
        <v/>
      </c>
      <c r="AP23" s="2" t="str">
        <f t="shared" si="80"/>
        <v/>
      </c>
      <c r="AQ23" s="2" t="str">
        <f t="shared" si="71"/>
        <v/>
      </c>
      <c r="AR23" s="2" t="str">
        <f t="shared" si="49"/>
        <v/>
      </c>
      <c r="AS23" s="2" t="str">
        <f t="shared" si="50"/>
        <v/>
      </c>
      <c r="AT23" s="2" t="str">
        <f t="shared" si="51"/>
        <v/>
      </c>
      <c r="AU23" s="2" t="str">
        <f t="shared" si="52"/>
        <v/>
      </c>
      <c r="AV23" s="2" t="str">
        <f t="shared" si="53"/>
        <v xml:space="preserve"> </v>
      </c>
      <c r="AW23" s="2" t="str">
        <f t="shared" si="14"/>
        <v xml:space="preserve"> </v>
      </c>
      <c r="AX23" s="2" t="str">
        <f t="shared" si="15"/>
        <v xml:space="preserve"> </v>
      </c>
      <c r="AY23" s="2" t="str">
        <f t="shared" si="16"/>
        <v xml:space="preserve"> </v>
      </c>
      <c r="AZ23" s="2"/>
      <c r="BA23" s="2" t="str">
        <f t="shared" si="54"/>
        <v/>
      </c>
      <c r="BB23" s="2" t="str">
        <f t="shared" si="55"/>
        <v/>
      </c>
      <c r="BC23" s="2" t="str">
        <f t="shared" si="56"/>
        <v/>
      </c>
      <c r="BD23" s="2" t="str">
        <f t="shared" si="57"/>
        <v/>
      </c>
      <c r="BH23" s="13" t="str">
        <f t="shared" si="58"/>
        <v>1</v>
      </c>
      <c r="BI23" s="15" t="str">
        <f t="shared" si="59"/>
        <v/>
      </c>
      <c r="BJ23" s="4">
        <f t="shared" si="17"/>
        <v>1</v>
      </c>
      <c r="BK23" s="7" t="str">
        <f t="shared" si="18"/>
        <v/>
      </c>
      <c r="BL23" s="7" t="str">
        <f t="shared" si="19"/>
        <v>得点</v>
      </c>
      <c r="BM23" s="8">
        <f t="shared" si="60"/>
        <v>1</v>
      </c>
      <c r="BN23" s="8" t="str">
        <f t="shared" si="20"/>
        <v/>
      </c>
      <c r="BO23" s="8" t="str">
        <f t="shared" si="76"/>
        <v>1</v>
      </c>
      <c r="BP23" s="8" t="str">
        <f t="shared" si="21"/>
        <v>16</v>
      </c>
      <c r="BQ23" s="8" t="str">
        <f t="shared" si="22"/>
        <v>35</v>
      </c>
      <c r="BR23" s="8" t="str">
        <f t="shared" si="23"/>
        <v/>
      </c>
      <c r="BS23" s="8" t="str">
        <f t="shared" si="62"/>
        <v/>
      </c>
      <c r="BT23" s="9" t="str">
        <f t="shared" si="63"/>
        <v/>
      </c>
      <c r="BU23" s="10">
        <f t="shared" si="24"/>
        <v>0</v>
      </c>
      <c r="BV23" s="7" t="str">
        <f t="shared" si="25"/>
        <v/>
      </c>
      <c r="BW23" s="7" t="str">
        <f t="shared" si="26"/>
        <v/>
      </c>
      <c r="BX23" s="5" t="str">
        <f t="shared" si="27"/>
        <v/>
      </c>
      <c r="BY23" s="3" t="str">
        <f t="shared" si="28"/>
        <v/>
      </c>
      <c r="BZ23" s="5" t="str">
        <f t="shared" si="29"/>
        <v/>
      </c>
      <c r="CA23" s="8" t="str">
        <f t="shared" si="30"/>
        <v/>
      </c>
      <c r="CB23" s="8" t="str">
        <f t="shared" si="64"/>
        <v/>
      </c>
      <c r="CC23" s="8" t="str">
        <f t="shared" si="31"/>
        <v/>
      </c>
      <c r="CD23" s="8" t="str">
        <f t="shared" si="32"/>
        <v/>
      </c>
      <c r="CE23" s="8" t="str">
        <f t="shared" si="33"/>
        <v/>
      </c>
      <c r="CF23" s="8" t="str">
        <f t="shared" si="65"/>
        <v/>
      </c>
      <c r="CG23" s="8" t="str">
        <f t="shared" si="34"/>
        <v/>
      </c>
      <c r="CH23" s="8" t="str">
        <f t="shared" si="35"/>
        <v/>
      </c>
      <c r="CI23" s="4"/>
      <c r="CJ23" s="4" t="str">
        <f t="shared" si="36"/>
        <v/>
      </c>
      <c r="CK23" s="5" t="str">
        <f t="shared" si="37"/>
        <v/>
      </c>
      <c r="CL23" s="1" t="str">
        <f t="shared" si="66"/>
        <v/>
      </c>
      <c r="CM23" s="326" t="str">
        <f t="shared" si="67"/>
        <v/>
      </c>
      <c r="CN23" s="326" t="str">
        <f t="shared" si="68"/>
        <v/>
      </c>
      <c r="CO23" s="327" t="str">
        <f t="shared" si="72"/>
        <v/>
      </c>
      <c r="CP23" s="327"/>
      <c r="CQ23" s="327" t="str">
        <f t="shared" si="73"/>
        <v/>
      </c>
      <c r="CR23" s="327" t="str">
        <f t="shared" si="69"/>
        <v/>
      </c>
      <c r="CS23" s="327" t="str">
        <f t="shared" si="70"/>
        <v/>
      </c>
      <c r="CT23" s="327" t="str">
        <f t="shared" si="74"/>
        <v/>
      </c>
      <c r="CU23" s="327"/>
      <c r="CV23" s="327" t="str">
        <f t="shared" si="75"/>
        <v/>
      </c>
    </row>
    <row r="24" spans="1:100" ht="17.25" customHeight="1" x14ac:dyDescent="0.15">
      <c r="A24" s="58">
        <v>16</v>
      </c>
      <c r="B24" s="289" t="s">
        <v>420</v>
      </c>
      <c r="C24" s="65">
        <v>13</v>
      </c>
      <c r="D24" s="286" t="s">
        <v>456</v>
      </c>
      <c r="E24" s="62" t="s">
        <v>457</v>
      </c>
      <c r="F24" s="68">
        <v>7</v>
      </c>
      <c r="G24" s="286" t="s">
        <v>394</v>
      </c>
      <c r="H24" s="328"/>
      <c r="I24" s="19" t="str">
        <f t="shared" si="0"/>
        <v>7</v>
      </c>
      <c r="J24" s="17" t="str">
        <f t="shared" si="1"/>
        <v>W</v>
      </c>
      <c r="K24" s="17" t="str">
        <f>IF(BH24="1",COUNTIF(BH$9:BH24,"1"),"")</f>
        <v/>
      </c>
      <c r="L24" s="17" t="str">
        <f t="shared" si="2"/>
        <v>17</v>
      </c>
      <c r="M24" s="17" t="str">
        <f t="shared" si="3"/>
        <v>22</v>
      </c>
      <c r="N24" s="17">
        <f>IF(BI24="1",COUNTIF(BI$9:BI24,"1"),"")</f>
        <v>7</v>
      </c>
      <c r="O24" s="17" t="str">
        <f t="shared" si="4"/>
        <v>○</v>
      </c>
      <c r="P24" s="20" t="str">
        <f t="shared" si="5"/>
        <v>13</v>
      </c>
      <c r="Q24" s="1"/>
      <c r="R24" s="12">
        <f ca="1">IF(namelist!B31="","",namelist!B31)</f>
        <v>16</v>
      </c>
      <c r="S24" s="43">
        <f t="shared" ca="1" si="38"/>
        <v>0</v>
      </c>
      <c r="T24" s="43">
        <f t="shared" ca="1" si="6"/>
        <v>0</v>
      </c>
      <c r="U24" s="43">
        <f t="shared" ca="1" si="7"/>
        <v>0</v>
      </c>
      <c r="V24" s="43">
        <f t="shared" ca="1" si="8"/>
        <v>0</v>
      </c>
      <c r="W24" s="43">
        <f t="shared" ca="1" si="9"/>
        <v>0</v>
      </c>
      <c r="X24" s="71"/>
      <c r="Y24" s="12">
        <f ca="1">IF(namelist!F31="","",namelist!F31)</f>
        <v>16</v>
      </c>
      <c r="Z24" s="43">
        <f t="shared" ca="1" si="39"/>
        <v>0</v>
      </c>
      <c r="AA24" s="43">
        <f t="shared" ca="1" si="10"/>
        <v>0</v>
      </c>
      <c r="AB24" s="43">
        <f t="shared" ca="1" si="11"/>
        <v>0</v>
      </c>
      <c r="AC24" s="43">
        <f t="shared" ca="1" si="12"/>
        <v>0</v>
      </c>
      <c r="AD24" s="43">
        <f t="shared" ca="1" si="13"/>
        <v>0</v>
      </c>
      <c r="AE24" s="71"/>
      <c r="AH24" s="2" t="str">
        <f t="shared" si="77"/>
        <v/>
      </c>
      <c r="AI24" s="2" t="str">
        <f t="shared" si="78"/>
        <v/>
      </c>
      <c r="AJ24" s="2" t="str">
        <f t="shared" si="42"/>
        <v/>
      </c>
      <c r="AK24" s="2" t="str">
        <f t="shared" si="43"/>
        <v/>
      </c>
      <c r="AL24" s="2" t="str">
        <f t="shared" si="44"/>
        <v/>
      </c>
      <c r="AM24" s="2" t="str">
        <f t="shared" si="45"/>
        <v/>
      </c>
      <c r="AN24" s="2" t="str">
        <f t="shared" si="46"/>
        <v/>
      </c>
      <c r="AO24" s="2" t="str">
        <f t="shared" si="79"/>
        <v/>
      </c>
      <c r="AP24" s="2">
        <f t="shared" si="80"/>
        <v>13</v>
      </c>
      <c r="AQ24" s="2" t="str">
        <f t="shared" si="71"/>
        <v/>
      </c>
      <c r="AR24" s="2" t="str">
        <f t="shared" si="49"/>
        <v/>
      </c>
      <c r="AS24" s="2" t="str">
        <f t="shared" si="50"/>
        <v>○</v>
      </c>
      <c r="AT24" s="2" t="str">
        <f t="shared" si="51"/>
        <v/>
      </c>
      <c r="AU24" s="2" t="str">
        <f t="shared" si="52"/>
        <v/>
      </c>
      <c r="AV24" s="2" t="str">
        <f t="shared" si="53"/>
        <v>7</v>
      </c>
      <c r="AW24" s="2" t="str">
        <f t="shared" si="14"/>
        <v xml:space="preserve"> </v>
      </c>
      <c r="AX24" s="2" t="str">
        <f t="shared" si="15"/>
        <v xml:space="preserve"> </v>
      </c>
      <c r="AY24" s="2" t="str">
        <f t="shared" si="16"/>
        <v xml:space="preserve"> </v>
      </c>
      <c r="AZ24" s="2"/>
      <c r="BA24" s="2" t="str">
        <f t="shared" si="54"/>
        <v/>
      </c>
      <c r="BB24" s="2" t="str">
        <f t="shared" si="55"/>
        <v/>
      </c>
      <c r="BC24" s="2" t="str">
        <f t="shared" si="56"/>
        <v/>
      </c>
      <c r="BD24" s="2" t="str">
        <f t="shared" si="57"/>
        <v/>
      </c>
      <c r="BE24" s="2"/>
      <c r="BH24" s="13" t="str">
        <f t="shared" si="58"/>
        <v/>
      </c>
      <c r="BI24" s="15" t="str">
        <f t="shared" si="59"/>
        <v>1</v>
      </c>
      <c r="BJ24" s="4" t="str">
        <f t="shared" si="17"/>
        <v/>
      </c>
      <c r="BK24" s="7" t="str">
        <f t="shared" si="18"/>
        <v>○</v>
      </c>
      <c r="BL24" s="7" t="str">
        <f t="shared" si="19"/>
        <v/>
      </c>
      <c r="BM24" s="8" t="str">
        <f t="shared" si="60"/>
        <v/>
      </c>
      <c r="BN24" s="8" t="str">
        <f t="shared" si="20"/>
        <v/>
      </c>
      <c r="BO24" s="8" t="str">
        <f t="shared" si="76"/>
        <v/>
      </c>
      <c r="BP24" s="8" t="str">
        <f t="shared" si="21"/>
        <v/>
      </c>
      <c r="BQ24" s="8" t="str">
        <f t="shared" si="22"/>
        <v/>
      </c>
      <c r="BR24" s="8" t="str">
        <f t="shared" si="23"/>
        <v/>
      </c>
      <c r="BS24" s="8" t="str">
        <f t="shared" si="62"/>
        <v/>
      </c>
      <c r="BT24" s="9" t="str">
        <f t="shared" si="63"/>
        <v/>
      </c>
      <c r="BU24" s="10" t="str">
        <f t="shared" si="24"/>
        <v/>
      </c>
      <c r="BV24" s="7" t="str">
        <f t="shared" si="25"/>
        <v/>
      </c>
      <c r="BW24" s="7" t="str">
        <f t="shared" si="26"/>
        <v/>
      </c>
      <c r="BX24" s="5" t="str">
        <f t="shared" si="27"/>
        <v>W</v>
      </c>
      <c r="BY24" s="3" t="str">
        <f t="shared" si="28"/>
        <v>W</v>
      </c>
      <c r="BZ24" s="5">
        <f t="shared" si="29"/>
        <v>7</v>
      </c>
      <c r="CA24" s="8">
        <f t="shared" si="30"/>
        <v>7</v>
      </c>
      <c r="CB24" s="8" t="str">
        <f t="shared" si="64"/>
        <v>W</v>
      </c>
      <c r="CC24" s="8" t="str">
        <f t="shared" si="31"/>
        <v/>
      </c>
      <c r="CD24" s="8" t="str">
        <f t="shared" si="32"/>
        <v>17</v>
      </c>
      <c r="CE24" s="8" t="str">
        <f t="shared" si="33"/>
        <v>22</v>
      </c>
      <c r="CF24" s="8" t="str">
        <f t="shared" si="65"/>
        <v>1</v>
      </c>
      <c r="CG24" s="8" t="str">
        <f t="shared" si="34"/>
        <v>○</v>
      </c>
      <c r="CH24" s="8">
        <f t="shared" si="35"/>
        <v>13</v>
      </c>
      <c r="CI24" s="4"/>
      <c r="CJ24" s="4" t="str">
        <f t="shared" si="36"/>
        <v>W</v>
      </c>
      <c r="CK24" s="5" t="str">
        <f t="shared" si="37"/>
        <v>7m得点</v>
      </c>
      <c r="CL24" s="1" t="str">
        <f t="shared" si="66"/>
        <v/>
      </c>
      <c r="CM24" s="326" t="str">
        <f t="shared" si="67"/>
        <v/>
      </c>
      <c r="CN24" s="326" t="str">
        <f t="shared" si="68"/>
        <v/>
      </c>
      <c r="CO24" s="327" t="str">
        <f t="shared" si="72"/>
        <v/>
      </c>
      <c r="CP24" s="327"/>
      <c r="CQ24" s="327" t="str">
        <f t="shared" si="73"/>
        <v/>
      </c>
      <c r="CR24" s="327" t="str">
        <f t="shared" si="69"/>
        <v/>
      </c>
      <c r="CS24" s="327" t="str">
        <f t="shared" si="70"/>
        <v/>
      </c>
      <c r="CT24" s="327" t="str">
        <f t="shared" si="74"/>
        <v/>
      </c>
      <c r="CU24" s="327"/>
      <c r="CV24" s="327" t="str">
        <f t="shared" si="75"/>
        <v/>
      </c>
    </row>
    <row r="25" spans="1:100" ht="17.25" customHeight="1" x14ac:dyDescent="0.15">
      <c r="A25" s="58">
        <v>17</v>
      </c>
      <c r="B25" s="289" t="s">
        <v>419</v>
      </c>
      <c r="C25" s="65">
        <v>1</v>
      </c>
      <c r="D25" s="286" t="s">
        <v>393</v>
      </c>
      <c r="E25" s="62" t="s">
        <v>458</v>
      </c>
      <c r="F25" s="68"/>
      <c r="G25" s="286"/>
      <c r="H25" s="328"/>
      <c r="I25" s="19" t="str">
        <f t="shared" si="0"/>
        <v>1</v>
      </c>
      <c r="J25" s="17" t="str">
        <f t="shared" si="1"/>
        <v/>
      </c>
      <c r="K25" s="17">
        <f>IF(BH25="1",COUNTIF(BH$9:BH25,"1"),"")</f>
        <v>6</v>
      </c>
      <c r="L25" s="17" t="str">
        <f t="shared" si="2"/>
        <v>19</v>
      </c>
      <c r="M25" s="17" t="str">
        <f t="shared" si="3"/>
        <v>05</v>
      </c>
      <c r="N25" s="17" t="str">
        <f>IF(BI25="1",COUNTIF(BI$9:BI25,"1"),"")</f>
        <v/>
      </c>
      <c r="O25" s="17" t="str">
        <f t="shared" si="4"/>
        <v/>
      </c>
      <c r="P25" s="20" t="str">
        <f t="shared" si="5"/>
        <v/>
      </c>
      <c r="Q25" s="1"/>
      <c r="R25" s="308" t="s">
        <v>52</v>
      </c>
      <c r="S25" s="362">
        <f ca="1">SUM(S9:S24)</f>
        <v>27</v>
      </c>
      <c r="T25" s="43">
        <f>COUNTIF(AV:AV,R25)</f>
        <v>0</v>
      </c>
      <c r="U25" s="43">
        <f>COUNTIF(AW:AW,R25)</f>
        <v>0</v>
      </c>
      <c r="V25" s="43">
        <f>COUNTIF(AX9:AX110,R25)</f>
        <v>0</v>
      </c>
      <c r="W25" s="43">
        <f>COUNTIF(AY:AY,R25)</f>
        <v>0</v>
      </c>
      <c r="X25" s="71"/>
      <c r="Y25" s="308" t="s">
        <v>52</v>
      </c>
      <c r="Z25" s="362">
        <f ca="1">SUM(Z9:Z24)</f>
        <v>28</v>
      </c>
      <c r="AA25" s="43">
        <f>COUNTIF(BA:BA,R25)</f>
        <v>0</v>
      </c>
      <c r="AB25" s="43">
        <f>COUNTIF(BB:BB,R25)</f>
        <v>0</v>
      </c>
      <c r="AC25" s="43">
        <f>COUNTIF(BC9:BC110,R25)</f>
        <v>0</v>
      </c>
      <c r="AD25" s="43">
        <f>COUNTIF(BD:BD,R25)</f>
        <v>0</v>
      </c>
      <c r="AE25" s="71"/>
      <c r="AH25" s="2">
        <f t="shared" si="77"/>
        <v>1</v>
      </c>
      <c r="AI25" s="2" t="str">
        <f t="shared" si="78"/>
        <v/>
      </c>
      <c r="AJ25" s="2" t="str">
        <f t="shared" si="42"/>
        <v/>
      </c>
      <c r="AK25" s="2" t="str">
        <f t="shared" si="43"/>
        <v/>
      </c>
      <c r="AL25" s="2" t="str">
        <f t="shared" si="44"/>
        <v/>
      </c>
      <c r="AM25" s="2" t="str">
        <f t="shared" si="45"/>
        <v/>
      </c>
      <c r="AN25" s="2" t="str">
        <f t="shared" si="46"/>
        <v/>
      </c>
      <c r="AO25" s="2" t="str">
        <f t="shared" si="79"/>
        <v/>
      </c>
      <c r="AP25" s="2" t="str">
        <f t="shared" si="80"/>
        <v/>
      </c>
      <c r="AQ25" s="2" t="str">
        <f t="shared" si="71"/>
        <v/>
      </c>
      <c r="AR25" s="2" t="str">
        <f t="shared" si="49"/>
        <v/>
      </c>
      <c r="AS25" s="2" t="str">
        <f t="shared" si="50"/>
        <v/>
      </c>
      <c r="AT25" s="2" t="str">
        <f t="shared" si="51"/>
        <v/>
      </c>
      <c r="AU25" s="2" t="str">
        <f t="shared" si="52"/>
        <v/>
      </c>
      <c r="AV25" s="2" t="str">
        <f t="shared" si="53"/>
        <v xml:space="preserve"> </v>
      </c>
      <c r="AW25" s="2" t="str">
        <f t="shared" si="14"/>
        <v xml:space="preserve"> </v>
      </c>
      <c r="AX25" s="2" t="str">
        <f t="shared" si="15"/>
        <v xml:space="preserve"> </v>
      </c>
      <c r="AY25" s="2" t="str">
        <f t="shared" si="16"/>
        <v xml:space="preserve"> </v>
      </c>
      <c r="AZ25" s="2"/>
      <c r="BA25" s="2" t="str">
        <f t="shared" si="54"/>
        <v/>
      </c>
      <c r="BB25" s="2" t="str">
        <f t="shared" si="55"/>
        <v/>
      </c>
      <c r="BC25" s="2" t="str">
        <f t="shared" si="56"/>
        <v/>
      </c>
      <c r="BD25" s="2" t="str">
        <f t="shared" si="57"/>
        <v/>
      </c>
      <c r="BH25" s="13" t="str">
        <f t="shared" si="58"/>
        <v>1</v>
      </c>
      <c r="BI25" s="15" t="str">
        <f t="shared" si="59"/>
        <v/>
      </c>
      <c r="BJ25" s="4">
        <f t="shared" si="17"/>
        <v>1</v>
      </c>
      <c r="BK25" s="7" t="str">
        <f t="shared" si="18"/>
        <v/>
      </c>
      <c r="BL25" s="7" t="str">
        <f t="shared" si="19"/>
        <v>得点</v>
      </c>
      <c r="BM25" s="8">
        <f t="shared" si="60"/>
        <v>1</v>
      </c>
      <c r="BN25" s="8" t="str">
        <f t="shared" si="20"/>
        <v/>
      </c>
      <c r="BO25" s="8" t="str">
        <f t="shared" si="76"/>
        <v>1</v>
      </c>
      <c r="BP25" s="8" t="str">
        <f t="shared" si="21"/>
        <v>19</v>
      </c>
      <c r="BQ25" s="8" t="str">
        <f t="shared" si="22"/>
        <v>05</v>
      </c>
      <c r="BR25" s="8" t="str">
        <f t="shared" si="23"/>
        <v/>
      </c>
      <c r="BS25" s="8" t="str">
        <f t="shared" si="62"/>
        <v/>
      </c>
      <c r="BT25" s="9" t="str">
        <f t="shared" si="63"/>
        <v/>
      </c>
      <c r="BU25" s="10">
        <f>IF(B25=+$C$1,F25,"")</f>
        <v>0</v>
      </c>
      <c r="BV25" s="7" t="str">
        <f t="shared" si="25"/>
        <v/>
      </c>
      <c r="BW25" s="7" t="str">
        <f t="shared" si="26"/>
        <v/>
      </c>
      <c r="BX25" s="5" t="str">
        <f t="shared" si="27"/>
        <v/>
      </c>
      <c r="BY25" s="3" t="str">
        <f t="shared" si="28"/>
        <v/>
      </c>
      <c r="BZ25" s="5" t="str">
        <f t="shared" si="29"/>
        <v/>
      </c>
      <c r="CA25" s="8" t="str">
        <f t="shared" si="30"/>
        <v/>
      </c>
      <c r="CB25" s="8" t="str">
        <f t="shared" si="64"/>
        <v/>
      </c>
      <c r="CC25" s="8" t="str">
        <f t="shared" si="31"/>
        <v/>
      </c>
      <c r="CD25" s="8" t="str">
        <f t="shared" si="32"/>
        <v/>
      </c>
      <c r="CE25" s="8" t="str">
        <f t="shared" si="33"/>
        <v/>
      </c>
      <c r="CF25" s="8" t="str">
        <f t="shared" si="65"/>
        <v/>
      </c>
      <c r="CG25" s="8" t="str">
        <f t="shared" si="34"/>
        <v/>
      </c>
      <c r="CH25" s="8" t="str">
        <f t="shared" si="35"/>
        <v/>
      </c>
      <c r="CI25" s="4"/>
      <c r="CJ25" s="4" t="str">
        <f t="shared" si="36"/>
        <v/>
      </c>
      <c r="CK25" s="5" t="str">
        <f t="shared" si="37"/>
        <v/>
      </c>
      <c r="CL25" s="1" t="str">
        <f t="shared" si="66"/>
        <v/>
      </c>
      <c r="CM25" s="326" t="str">
        <f t="shared" si="67"/>
        <v/>
      </c>
      <c r="CN25" s="326" t="str">
        <f t="shared" si="68"/>
        <v/>
      </c>
      <c r="CO25" s="327" t="str">
        <f t="shared" si="72"/>
        <v/>
      </c>
      <c r="CP25" s="327"/>
      <c r="CQ25" s="327" t="str">
        <f t="shared" si="73"/>
        <v/>
      </c>
      <c r="CR25" s="327" t="str">
        <f t="shared" si="69"/>
        <v/>
      </c>
      <c r="CS25" s="327" t="str">
        <f t="shared" si="70"/>
        <v/>
      </c>
      <c r="CT25" s="327" t="str">
        <f t="shared" si="74"/>
        <v/>
      </c>
      <c r="CU25" s="327"/>
      <c r="CV25" s="327" t="str">
        <f t="shared" si="75"/>
        <v/>
      </c>
    </row>
    <row r="26" spans="1:100" ht="17.25" customHeight="1" x14ac:dyDescent="0.15">
      <c r="A26" s="58">
        <v>18</v>
      </c>
      <c r="B26" s="289" t="s">
        <v>419</v>
      </c>
      <c r="C26" s="65">
        <v>1</v>
      </c>
      <c r="D26" s="286" t="s">
        <v>393</v>
      </c>
      <c r="E26" s="62" t="s">
        <v>459</v>
      </c>
      <c r="F26" s="68"/>
      <c r="G26" s="286" t="s">
        <v>515</v>
      </c>
      <c r="H26" s="328"/>
      <c r="I26" s="19" t="str">
        <f t="shared" si="0"/>
        <v>1</v>
      </c>
      <c r="J26" s="17" t="str">
        <f t="shared" si="1"/>
        <v/>
      </c>
      <c r="K26" s="17">
        <f>IF(BH26="1",COUNTIF(BH$9:BH26,"1"),"")</f>
        <v>7</v>
      </c>
      <c r="L26" s="17" t="str">
        <f t="shared" si="2"/>
        <v>21</v>
      </c>
      <c r="M26" s="17" t="str">
        <f t="shared" si="3"/>
        <v>19</v>
      </c>
      <c r="N26" s="17" t="str">
        <f>IF(BI26="1",COUNTIF(BI$9:BI26,"1"),"")</f>
        <v/>
      </c>
      <c r="O26" s="17" t="str">
        <f t="shared" si="4"/>
        <v>T</v>
      </c>
      <c r="P26" s="20" t="str">
        <f t="shared" si="5"/>
        <v/>
      </c>
      <c r="Q26" s="1"/>
      <c r="R26" s="308" t="s">
        <v>136</v>
      </c>
      <c r="S26" s="362"/>
      <c r="T26" s="43">
        <f>COUNTIF(AV:AV,R26)</f>
        <v>0</v>
      </c>
      <c r="U26" s="43">
        <f>COUNTIF(AW:AW,R26)</f>
        <v>0</v>
      </c>
      <c r="V26" s="43">
        <f>COUNTIF(AX9:AX110,R26)</f>
        <v>0</v>
      </c>
      <c r="W26" s="43">
        <f>COUNTIF(AY:AY,R26)</f>
        <v>0</v>
      </c>
      <c r="X26" s="71"/>
      <c r="Y26" s="308" t="s">
        <v>136</v>
      </c>
      <c r="Z26" s="362"/>
      <c r="AA26" s="43">
        <f>COUNTIF(BA:BA,R26)</f>
        <v>0</v>
      </c>
      <c r="AB26" s="43">
        <f>COUNTIF(BB:BB,R26)</f>
        <v>0</v>
      </c>
      <c r="AC26" s="43">
        <f>COUNTIF(BC9:BC110,R26)</f>
        <v>0</v>
      </c>
      <c r="AD26" s="43">
        <f>COUNTIF(BD:BD,R26)</f>
        <v>0</v>
      </c>
      <c r="AE26" s="71"/>
      <c r="AH26" s="2">
        <f t="shared" si="77"/>
        <v>1</v>
      </c>
      <c r="AI26" s="2" t="str">
        <f t="shared" si="78"/>
        <v/>
      </c>
      <c r="AJ26" s="2" t="str">
        <f t="shared" si="42"/>
        <v/>
      </c>
      <c r="AK26" s="2" t="str">
        <f t="shared" si="43"/>
        <v/>
      </c>
      <c r="AL26" s="2" t="str">
        <f t="shared" si="44"/>
        <v/>
      </c>
      <c r="AM26" s="2" t="str">
        <f t="shared" si="45"/>
        <v/>
      </c>
      <c r="AN26" s="2" t="str">
        <f t="shared" si="46"/>
        <v/>
      </c>
      <c r="AO26" s="2" t="str">
        <f t="shared" si="79"/>
        <v/>
      </c>
      <c r="AP26" s="2" t="str">
        <f t="shared" si="80"/>
        <v/>
      </c>
      <c r="AQ26" s="2" t="str">
        <f t="shared" si="71"/>
        <v/>
      </c>
      <c r="AR26" s="2" t="str">
        <f t="shared" si="49"/>
        <v/>
      </c>
      <c r="AS26" s="2" t="str">
        <f t="shared" si="50"/>
        <v/>
      </c>
      <c r="AT26" s="2" t="str">
        <f t="shared" si="51"/>
        <v/>
      </c>
      <c r="AU26" s="2" t="str">
        <f t="shared" si="52"/>
        <v/>
      </c>
      <c r="AV26" s="2" t="str">
        <f t="shared" si="53"/>
        <v xml:space="preserve"> </v>
      </c>
      <c r="AW26" s="2" t="str">
        <f t="shared" si="14"/>
        <v xml:space="preserve"> </v>
      </c>
      <c r="AX26" s="2" t="str">
        <f t="shared" si="15"/>
        <v xml:space="preserve"> </v>
      </c>
      <c r="AY26" s="2" t="str">
        <f t="shared" si="16"/>
        <v xml:space="preserve"> </v>
      </c>
      <c r="AZ26" s="2"/>
      <c r="BA26" s="2" t="str">
        <f t="shared" si="54"/>
        <v/>
      </c>
      <c r="BB26" s="2" t="str">
        <f t="shared" si="55"/>
        <v/>
      </c>
      <c r="BC26" s="2" t="str">
        <f t="shared" si="56"/>
        <v/>
      </c>
      <c r="BD26" s="2" t="str">
        <f t="shared" si="57"/>
        <v/>
      </c>
      <c r="BH26" s="13" t="str">
        <f t="shared" si="58"/>
        <v>1</v>
      </c>
      <c r="BI26" s="15" t="str">
        <f t="shared" si="59"/>
        <v/>
      </c>
      <c r="BJ26" s="4">
        <f t="shared" si="17"/>
        <v>1</v>
      </c>
      <c r="BK26" s="7" t="str">
        <f t="shared" si="18"/>
        <v/>
      </c>
      <c r="BL26" s="7" t="str">
        <f t="shared" si="19"/>
        <v>得点</v>
      </c>
      <c r="BM26" s="8">
        <f t="shared" si="60"/>
        <v>1</v>
      </c>
      <c r="BN26" s="8" t="str">
        <f t="shared" si="20"/>
        <v/>
      </c>
      <c r="BO26" s="8" t="str">
        <f t="shared" si="76"/>
        <v>1</v>
      </c>
      <c r="BP26" s="8" t="str">
        <f t="shared" si="21"/>
        <v>21</v>
      </c>
      <c r="BQ26" s="8" t="str">
        <f t="shared" si="22"/>
        <v>19</v>
      </c>
      <c r="BR26" s="8" t="str">
        <f t="shared" si="23"/>
        <v/>
      </c>
      <c r="BS26" s="8" t="str">
        <f t="shared" si="62"/>
        <v>T</v>
      </c>
      <c r="BT26" s="9" t="str">
        <f t="shared" si="63"/>
        <v/>
      </c>
      <c r="BU26" s="10">
        <f t="shared" si="24"/>
        <v>0</v>
      </c>
      <c r="BV26" s="7" t="str">
        <f t="shared" si="25"/>
        <v>T</v>
      </c>
      <c r="BW26" s="7" t="str">
        <f t="shared" si="26"/>
        <v>T</v>
      </c>
      <c r="BX26" s="5" t="str">
        <f t="shared" si="27"/>
        <v>T</v>
      </c>
      <c r="BY26" s="3" t="str">
        <f t="shared" si="28"/>
        <v/>
      </c>
      <c r="BZ26" s="5" t="str">
        <f t="shared" si="29"/>
        <v/>
      </c>
      <c r="CA26" s="8" t="str">
        <f t="shared" si="30"/>
        <v/>
      </c>
      <c r="CB26" s="8" t="str">
        <f t="shared" si="64"/>
        <v/>
      </c>
      <c r="CC26" s="8" t="str">
        <f t="shared" si="31"/>
        <v/>
      </c>
      <c r="CD26" s="8" t="str">
        <f t="shared" si="32"/>
        <v/>
      </c>
      <c r="CE26" s="8" t="str">
        <f t="shared" si="33"/>
        <v/>
      </c>
      <c r="CF26" s="8" t="str">
        <f t="shared" si="65"/>
        <v/>
      </c>
      <c r="CG26" s="8" t="str">
        <f t="shared" si="34"/>
        <v/>
      </c>
      <c r="CH26" s="8" t="str">
        <f t="shared" si="35"/>
        <v/>
      </c>
      <c r="CI26" s="4"/>
      <c r="CJ26" s="4" t="str">
        <f t="shared" si="36"/>
        <v>T</v>
      </c>
      <c r="CK26" s="5" t="str">
        <f t="shared" si="37"/>
        <v/>
      </c>
      <c r="CL26" s="1" t="str">
        <f t="shared" si="66"/>
        <v/>
      </c>
      <c r="CM26" s="326" t="str">
        <f t="shared" si="67"/>
        <v/>
      </c>
      <c r="CN26" s="326" t="str">
        <f t="shared" si="68"/>
        <v/>
      </c>
      <c r="CO26" s="327" t="str">
        <f t="shared" si="72"/>
        <v/>
      </c>
      <c r="CP26" s="327"/>
      <c r="CQ26" s="327" t="str">
        <f t="shared" si="73"/>
        <v/>
      </c>
      <c r="CR26" s="327" t="str">
        <f t="shared" si="69"/>
        <v/>
      </c>
      <c r="CS26" s="327" t="str">
        <f t="shared" si="70"/>
        <v/>
      </c>
      <c r="CT26" s="327" t="str">
        <f t="shared" si="74"/>
        <v/>
      </c>
      <c r="CU26" s="327"/>
      <c r="CV26" s="327" t="str">
        <f t="shared" si="75"/>
        <v/>
      </c>
    </row>
    <row r="27" spans="1:100" ht="17.25" customHeight="1" x14ac:dyDescent="0.15">
      <c r="A27" s="58">
        <v>19</v>
      </c>
      <c r="B27" s="289" t="s">
        <v>420</v>
      </c>
      <c r="C27" s="65">
        <v>1</v>
      </c>
      <c r="D27" s="286" t="s">
        <v>393</v>
      </c>
      <c r="E27" s="62" t="s">
        <v>460</v>
      </c>
      <c r="F27" s="68"/>
      <c r="G27" s="286" t="s">
        <v>515</v>
      </c>
      <c r="H27" s="328"/>
      <c r="I27" s="19" t="str">
        <f t="shared" si="0"/>
        <v/>
      </c>
      <c r="J27" s="17" t="str">
        <f t="shared" si="1"/>
        <v>T</v>
      </c>
      <c r="K27" s="17" t="str">
        <f>IF(BH27="1",COUNTIF(BH$9:BH27,"1"),"")</f>
        <v/>
      </c>
      <c r="L27" s="17" t="str">
        <f t="shared" si="2"/>
        <v>21</v>
      </c>
      <c r="M27" s="17" t="str">
        <f t="shared" si="3"/>
        <v>46</v>
      </c>
      <c r="N27" s="17">
        <f>IF(BI27="1",COUNTIF(BI$9:BI27,"1"),"")</f>
        <v>8</v>
      </c>
      <c r="O27" s="17" t="str">
        <f t="shared" si="4"/>
        <v/>
      </c>
      <c r="P27" s="20" t="str">
        <f t="shared" si="5"/>
        <v>1</v>
      </c>
      <c r="Q27" s="1"/>
      <c r="R27" s="308" t="s">
        <v>374</v>
      </c>
      <c r="S27" s="362"/>
      <c r="T27" s="43">
        <f>COUNTIF(AV:AV,R27)</f>
        <v>0</v>
      </c>
      <c r="U27" s="43">
        <f>COUNTIF(AW:AW,R27)</f>
        <v>0</v>
      </c>
      <c r="V27" s="43">
        <f>COUNTIF(AX9:AX110,R27)</f>
        <v>0</v>
      </c>
      <c r="W27" s="43">
        <f>COUNTIF(AY:AY,R27)</f>
        <v>0</v>
      </c>
      <c r="X27" s="71"/>
      <c r="Y27" s="308" t="s">
        <v>374</v>
      </c>
      <c r="Z27" s="362"/>
      <c r="AA27" s="43">
        <f>COUNTIF(BA:BA,R27)</f>
        <v>0</v>
      </c>
      <c r="AB27" s="43">
        <f>COUNTIF(BB:BB,R27)</f>
        <v>0</v>
      </c>
      <c r="AC27" s="43">
        <f>COUNTIF(BC9:BC110,R27)</f>
        <v>0</v>
      </c>
      <c r="AD27" s="43">
        <f>COUNTIF(BD:BD,R27)</f>
        <v>0</v>
      </c>
      <c r="AE27" s="71"/>
      <c r="AH27" s="2" t="str">
        <f t="shared" si="77"/>
        <v/>
      </c>
      <c r="AI27" s="2" t="str">
        <f t="shared" si="78"/>
        <v/>
      </c>
      <c r="AJ27" s="2" t="str">
        <f t="shared" si="42"/>
        <v/>
      </c>
      <c r="AK27" s="2" t="str">
        <f t="shared" si="43"/>
        <v/>
      </c>
      <c r="AL27" s="2" t="str">
        <f t="shared" si="44"/>
        <v/>
      </c>
      <c r="AM27" s="2" t="str">
        <f t="shared" si="45"/>
        <v/>
      </c>
      <c r="AN27" s="2" t="str">
        <f t="shared" si="46"/>
        <v/>
      </c>
      <c r="AO27" s="2" t="str">
        <f t="shared" si="79"/>
        <v/>
      </c>
      <c r="AP27" s="2">
        <f t="shared" si="80"/>
        <v>1</v>
      </c>
      <c r="AQ27" s="2" t="str">
        <f t="shared" si="71"/>
        <v/>
      </c>
      <c r="AR27" s="2" t="str">
        <f t="shared" si="49"/>
        <v/>
      </c>
      <c r="AS27" s="2" t="str">
        <f t="shared" si="50"/>
        <v/>
      </c>
      <c r="AT27" s="2" t="str">
        <f t="shared" si="51"/>
        <v/>
      </c>
      <c r="AU27" s="2" t="str">
        <f t="shared" si="52"/>
        <v/>
      </c>
      <c r="AV27" s="2" t="str">
        <f t="shared" si="53"/>
        <v xml:space="preserve"> </v>
      </c>
      <c r="AW27" s="2" t="str">
        <f t="shared" si="14"/>
        <v xml:space="preserve"> </v>
      </c>
      <c r="AX27" s="2" t="str">
        <f t="shared" si="15"/>
        <v xml:space="preserve"> </v>
      </c>
      <c r="AY27" s="2" t="str">
        <f t="shared" si="16"/>
        <v xml:space="preserve"> </v>
      </c>
      <c r="AZ27" s="2"/>
      <c r="BA27" s="2" t="str">
        <f t="shared" si="54"/>
        <v/>
      </c>
      <c r="BB27" s="2" t="str">
        <f t="shared" si="55"/>
        <v/>
      </c>
      <c r="BC27" s="2" t="str">
        <f t="shared" si="56"/>
        <v/>
      </c>
      <c r="BD27" s="2" t="str">
        <f t="shared" si="57"/>
        <v/>
      </c>
      <c r="BH27" s="13" t="str">
        <f t="shared" si="58"/>
        <v/>
      </c>
      <c r="BI27" s="15" t="str">
        <f t="shared" si="59"/>
        <v>1</v>
      </c>
      <c r="BJ27" s="4" t="str">
        <f t="shared" si="17"/>
        <v/>
      </c>
      <c r="BK27" s="7" t="str">
        <f t="shared" si="18"/>
        <v/>
      </c>
      <c r="BL27" s="7" t="str">
        <f t="shared" si="19"/>
        <v/>
      </c>
      <c r="BM27" s="8" t="str">
        <f t="shared" si="60"/>
        <v/>
      </c>
      <c r="BN27" s="8" t="str">
        <f t="shared" si="20"/>
        <v/>
      </c>
      <c r="BO27" s="8" t="str">
        <f t="shared" si="76"/>
        <v/>
      </c>
      <c r="BP27" s="8" t="str">
        <f t="shared" si="21"/>
        <v/>
      </c>
      <c r="BQ27" s="8" t="str">
        <f t="shared" si="22"/>
        <v/>
      </c>
      <c r="BR27" s="8" t="str">
        <f t="shared" si="23"/>
        <v/>
      </c>
      <c r="BS27" s="8" t="str">
        <f t="shared" si="62"/>
        <v/>
      </c>
      <c r="BT27" s="9" t="str">
        <f t="shared" si="63"/>
        <v/>
      </c>
      <c r="BU27" s="10" t="str">
        <f t="shared" si="24"/>
        <v/>
      </c>
      <c r="BV27" s="7" t="str">
        <f t="shared" si="25"/>
        <v/>
      </c>
      <c r="BW27" s="7" t="str">
        <f t="shared" si="26"/>
        <v/>
      </c>
      <c r="BX27" s="5" t="str">
        <f t="shared" si="27"/>
        <v>T</v>
      </c>
      <c r="BY27" s="3" t="str">
        <f t="shared" si="28"/>
        <v>T</v>
      </c>
      <c r="BZ27" s="5">
        <f t="shared" si="29"/>
        <v>0</v>
      </c>
      <c r="CA27" s="8" t="str">
        <f t="shared" si="30"/>
        <v/>
      </c>
      <c r="CB27" s="8" t="str">
        <f t="shared" si="64"/>
        <v>T</v>
      </c>
      <c r="CC27" s="8" t="str">
        <f t="shared" si="31"/>
        <v/>
      </c>
      <c r="CD27" s="8" t="str">
        <f t="shared" si="32"/>
        <v>21</v>
      </c>
      <c r="CE27" s="8" t="str">
        <f t="shared" si="33"/>
        <v>46</v>
      </c>
      <c r="CF27" s="8" t="str">
        <f t="shared" si="65"/>
        <v>1</v>
      </c>
      <c r="CG27" s="8" t="str">
        <f t="shared" si="34"/>
        <v/>
      </c>
      <c r="CH27" s="8">
        <f t="shared" si="35"/>
        <v>1</v>
      </c>
      <c r="CI27" s="4"/>
      <c r="CJ27" s="4" t="str">
        <f t="shared" si="36"/>
        <v>T</v>
      </c>
      <c r="CK27" s="5" t="str">
        <f t="shared" si="37"/>
        <v>得点</v>
      </c>
      <c r="CL27" s="1" t="str">
        <f t="shared" si="66"/>
        <v/>
      </c>
      <c r="CM27" s="326" t="str">
        <f t="shared" si="67"/>
        <v/>
      </c>
      <c r="CN27" s="326" t="str">
        <f t="shared" si="68"/>
        <v/>
      </c>
      <c r="CO27" s="327" t="str">
        <f t="shared" si="72"/>
        <v/>
      </c>
      <c r="CP27" s="327"/>
      <c r="CQ27" s="327" t="str">
        <f t="shared" si="73"/>
        <v/>
      </c>
      <c r="CR27" s="327" t="str">
        <f t="shared" si="69"/>
        <v/>
      </c>
      <c r="CS27" s="327" t="str">
        <f t="shared" si="70"/>
        <v/>
      </c>
      <c r="CT27" s="327" t="str">
        <f t="shared" si="74"/>
        <v/>
      </c>
      <c r="CU27" s="327"/>
      <c r="CV27" s="327" t="str">
        <f t="shared" si="75"/>
        <v/>
      </c>
    </row>
    <row r="28" spans="1:100" ht="17.25" customHeight="1" x14ac:dyDescent="0.15">
      <c r="A28" s="58">
        <v>20</v>
      </c>
      <c r="B28" s="289" t="s">
        <v>419</v>
      </c>
      <c r="C28" s="65">
        <v>5</v>
      </c>
      <c r="D28" s="286" t="s">
        <v>393</v>
      </c>
      <c r="E28" s="62" t="s">
        <v>461</v>
      </c>
      <c r="F28" s="68"/>
      <c r="G28" s="286"/>
      <c r="H28" s="328"/>
      <c r="I28" s="19" t="str">
        <f t="shared" si="0"/>
        <v>5</v>
      </c>
      <c r="J28" s="17" t="str">
        <f t="shared" si="1"/>
        <v/>
      </c>
      <c r="K28" s="17">
        <f>IF(BH28="1",COUNTIF(BH$9:BH28,"1"),"")</f>
        <v>8</v>
      </c>
      <c r="L28" s="17" t="str">
        <f t="shared" si="2"/>
        <v>23</v>
      </c>
      <c r="M28" s="17" t="str">
        <f t="shared" si="3"/>
        <v>54</v>
      </c>
      <c r="N28" s="17" t="str">
        <f>IF(BI28="1",COUNTIF(BI$9:BI28,"1"),"")</f>
        <v/>
      </c>
      <c r="O28" s="17" t="str">
        <f t="shared" si="4"/>
        <v/>
      </c>
      <c r="P28" s="20" t="str">
        <f t="shared" si="5"/>
        <v/>
      </c>
      <c r="Q28" s="1"/>
      <c r="R28" s="309" t="s">
        <v>39</v>
      </c>
      <c r="S28" s="363"/>
      <c r="T28" s="55">
        <f>COUNTIF(AV:AV,R28)</f>
        <v>0</v>
      </c>
      <c r="U28" s="55">
        <f>COUNTIF(AW:AW,R28)</f>
        <v>0</v>
      </c>
      <c r="V28" s="55">
        <f>COUNTIF(AX9:AX110,R28)</f>
        <v>0</v>
      </c>
      <c r="W28" s="55">
        <f>COUNTIF(AY:AY,R28)</f>
        <v>0</v>
      </c>
      <c r="X28" s="75"/>
      <c r="Y28" s="309" t="s">
        <v>39</v>
      </c>
      <c r="Z28" s="363"/>
      <c r="AA28" s="55">
        <f>COUNTIF(BA:BA,R28)</f>
        <v>0</v>
      </c>
      <c r="AB28" s="55">
        <f>COUNTIF(BB:BB,R28)</f>
        <v>0</v>
      </c>
      <c r="AC28" s="55">
        <f>COUNTIF(BC9:BC110,R28)</f>
        <v>0</v>
      </c>
      <c r="AD28" s="55">
        <f>COUNTIF(BD:BD,R28)</f>
        <v>0</v>
      </c>
      <c r="AE28" s="78"/>
      <c r="AH28" s="2">
        <f t="shared" si="77"/>
        <v>5</v>
      </c>
      <c r="AI28" s="2" t="str">
        <f t="shared" si="78"/>
        <v/>
      </c>
      <c r="AJ28" s="2" t="str">
        <f t="shared" si="42"/>
        <v/>
      </c>
      <c r="AK28" s="2" t="str">
        <f t="shared" si="43"/>
        <v/>
      </c>
      <c r="AL28" s="2" t="str">
        <f t="shared" si="44"/>
        <v/>
      </c>
      <c r="AM28" s="2" t="str">
        <f t="shared" si="45"/>
        <v/>
      </c>
      <c r="AN28" s="2" t="str">
        <f t="shared" si="46"/>
        <v/>
      </c>
      <c r="AO28" s="2" t="str">
        <f t="shared" si="79"/>
        <v/>
      </c>
      <c r="AP28" s="2" t="str">
        <f t="shared" si="80"/>
        <v/>
      </c>
      <c r="AQ28" s="2" t="str">
        <f t="shared" si="71"/>
        <v/>
      </c>
      <c r="AR28" s="2" t="str">
        <f t="shared" si="49"/>
        <v/>
      </c>
      <c r="AS28" s="2" t="str">
        <f t="shared" si="50"/>
        <v/>
      </c>
      <c r="AT28" s="2" t="str">
        <f t="shared" si="51"/>
        <v/>
      </c>
      <c r="AU28" s="2" t="str">
        <f t="shared" si="52"/>
        <v/>
      </c>
      <c r="AV28" s="2" t="str">
        <f t="shared" si="53"/>
        <v xml:space="preserve"> </v>
      </c>
      <c r="AW28" s="2" t="str">
        <f t="shared" si="14"/>
        <v xml:space="preserve"> </v>
      </c>
      <c r="AX28" s="2" t="str">
        <f t="shared" si="15"/>
        <v xml:space="preserve"> </v>
      </c>
      <c r="AY28" s="2" t="str">
        <f t="shared" si="16"/>
        <v xml:space="preserve"> </v>
      </c>
      <c r="AZ28" s="2"/>
      <c r="BA28" s="2" t="str">
        <f t="shared" si="54"/>
        <v/>
      </c>
      <c r="BB28" s="2" t="str">
        <f t="shared" si="55"/>
        <v/>
      </c>
      <c r="BC28" s="2" t="str">
        <f t="shared" si="56"/>
        <v/>
      </c>
      <c r="BD28" s="2" t="str">
        <f t="shared" si="57"/>
        <v/>
      </c>
      <c r="BH28" s="13" t="str">
        <f t="shared" si="58"/>
        <v>1</v>
      </c>
      <c r="BI28" s="15" t="str">
        <f t="shared" si="59"/>
        <v/>
      </c>
      <c r="BJ28" s="4">
        <f t="shared" si="17"/>
        <v>5</v>
      </c>
      <c r="BK28" s="7" t="str">
        <f t="shared" si="18"/>
        <v/>
      </c>
      <c r="BL28" s="7" t="str">
        <f t="shared" si="19"/>
        <v>得点</v>
      </c>
      <c r="BM28" s="8">
        <f t="shared" si="60"/>
        <v>5</v>
      </c>
      <c r="BN28" s="8" t="str">
        <f t="shared" si="20"/>
        <v/>
      </c>
      <c r="BO28" s="8" t="str">
        <f t="shared" si="76"/>
        <v>1</v>
      </c>
      <c r="BP28" s="8" t="str">
        <f t="shared" si="21"/>
        <v>23</v>
      </c>
      <c r="BQ28" s="8" t="str">
        <f t="shared" si="22"/>
        <v>54</v>
      </c>
      <c r="BR28" s="8" t="str">
        <f t="shared" si="23"/>
        <v/>
      </c>
      <c r="BS28" s="8" t="str">
        <f t="shared" si="62"/>
        <v/>
      </c>
      <c r="BT28" s="9" t="str">
        <f t="shared" si="63"/>
        <v/>
      </c>
      <c r="BU28" s="10">
        <f t="shared" si="24"/>
        <v>0</v>
      </c>
      <c r="BV28" s="7" t="str">
        <f t="shared" si="25"/>
        <v/>
      </c>
      <c r="BW28" s="7" t="str">
        <f t="shared" si="26"/>
        <v/>
      </c>
      <c r="BX28" s="5" t="str">
        <f t="shared" si="27"/>
        <v/>
      </c>
      <c r="BY28" s="3" t="str">
        <f t="shared" si="28"/>
        <v/>
      </c>
      <c r="BZ28" s="5" t="str">
        <f t="shared" si="29"/>
        <v/>
      </c>
      <c r="CA28" s="8" t="str">
        <f t="shared" si="30"/>
        <v/>
      </c>
      <c r="CB28" s="8" t="str">
        <f t="shared" si="64"/>
        <v/>
      </c>
      <c r="CC28" s="8" t="str">
        <f t="shared" si="31"/>
        <v/>
      </c>
      <c r="CD28" s="8" t="str">
        <f t="shared" si="32"/>
        <v/>
      </c>
      <c r="CE28" s="8" t="str">
        <f t="shared" si="33"/>
        <v/>
      </c>
      <c r="CF28" s="8" t="str">
        <f t="shared" si="65"/>
        <v/>
      </c>
      <c r="CG28" s="8" t="str">
        <f t="shared" si="34"/>
        <v/>
      </c>
      <c r="CH28" s="8" t="str">
        <f t="shared" si="35"/>
        <v/>
      </c>
      <c r="CI28" s="4"/>
      <c r="CJ28" s="4" t="str">
        <f t="shared" si="36"/>
        <v/>
      </c>
      <c r="CK28" s="5" t="str">
        <f t="shared" si="37"/>
        <v/>
      </c>
      <c r="CL28" s="1" t="str">
        <f t="shared" si="66"/>
        <v/>
      </c>
      <c r="CM28" s="326" t="str">
        <f t="shared" si="67"/>
        <v/>
      </c>
      <c r="CN28" s="326" t="str">
        <f t="shared" si="68"/>
        <v/>
      </c>
      <c r="CO28" s="327" t="str">
        <f t="shared" si="72"/>
        <v/>
      </c>
      <c r="CP28" s="327"/>
      <c r="CQ28" s="327" t="str">
        <f t="shared" si="73"/>
        <v/>
      </c>
      <c r="CR28" s="327" t="str">
        <f t="shared" si="69"/>
        <v/>
      </c>
      <c r="CS28" s="327" t="str">
        <f t="shared" si="70"/>
        <v/>
      </c>
      <c r="CT28" s="327" t="str">
        <f t="shared" si="74"/>
        <v/>
      </c>
      <c r="CU28" s="327"/>
      <c r="CV28" s="327" t="str">
        <f t="shared" si="75"/>
        <v/>
      </c>
    </row>
    <row r="29" spans="1:100" ht="17.25" customHeight="1" x14ac:dyDescent="0.15">
      <c r="A29" s="58">
        <v>21</v>
      </c>
      <c r="B29" s="289" t="s">
        <v>420</v>
      </c>
      <c r="C29" s="65">
        <v>7</v>
      </c>
      <c r="D29" s="286" t="s">
        <v>462</v>
      </c>
      <c r="E29" s="62" t="s">
        <v>463</v>
      </c>
      <c r="F29" s="68">
        <v>13</v>
      </c>
      <c r="G29" s="286" t="s">
        <v>443</v>
      </c>
      <c r="H29" s="328"/>
      <c r="I29" s="19" t="str">
        <f t="shared" si="0"/>
        <v>13</v>
      </c>
      <c r="J29" s="17" t="str">
        <f t="shared" si="1"/>
        <v>×</v>
      </c>
      <c r="K29" s="17" t="str">
        <f>IF(BH29="1",COUNTIF(BH$9:BH29,"1"),"")</f>
        <v/>
      </c>
      <c r="L29" s="17" t="str">
        <f t="shared" si="2"/>
        <v>25</v>
      </c>
      <c r="M29" s="17" t="str">
        <f t="shared" si="3"/>
        <v>00</v>
      </c>
      <c r="N29" s="17" t="str">
        <f>IF(BI29="1",COUNTIF(BI$9:BI29,"1"),"")</f>
        <v/>
      </c>
      <c r="O29" s="17" t="str">
        <f t="shared" si="4"/>
        <v>S</v>
      </c>
      <c r="P29" s="20" t="str">
        <f t="shared" si="5"/>
        <v>7</v>
      </c>
      <c r="Q29" s="1"/>
      <c r="AH29" s="2" t="str">
        <f t="shared" si="77"/>
        <v/>
      </c>
      <c r="AI29" s="2" t="str">
        <f t="shared" si="78"/>
        <v/>
      </c>
      <c r="AJ29" s="2" t="str">
        <f t="shared" si="42"/>
        <v/>
      </c>
      <c r="AK29" s="2" t="str">
        <f t="shared" si="43"/>
        <v/>
      </c>
      <c r="AL29" s="2" t="str">
        <f t="shared" si="44"/>
        <v/>
      </c>
      <c r="AM29" s="2" t="str">
        <f t="shared" si="45"/>
        <v/>
      </c>
      <c r="AN29" s="2" t="str">
        <f t="shared" si="46"/>
        <v>×</v>
      </c>
      <c r="AO29" s="2" t="str">
        <f t="shared" si="79"/>
        <v/>
      </c>
      <c r="AP29" s="2" t="str">
        <f t="shared" si="80"/>
        <v/>
      </c>
      <c r="AQ29" s="2" t="str">
        <f t="shared" si="71"/>
        <v/>
      </c>
      <c r="AR29" s="2" t="str">
        <f t="shared" si="49"/>
        <v/>
      </c>
      <c r="AS29" s="2" t="str">
        <f t="shared" si="50"/>
        <v/>
      </c>
      <c r="AT29" s="2" t="str">
        <f t="shared" si="51"/>
        <v/>
      </c>
      <c r="AU29" s="2" t="str">
        <f t="shared" si="52"/>
        <v/>
      </c>
      <c r="AV29" s="2" t="str">
        <f t="shared" si="53"/>
        <v xml:space="preserve"> </v>
      </c>
      <c r="AW29" s="2" t="str">
        <f t="shared" si="14"/>
        <v xml:space="preserve"> </v>
      </c>
      <c r="AX29" s="2" t="str">
        <f t="shared" si="15"/>
        <v xml:space="preserve"> </v>
      </c>
      <c r="AY29" s="2" t="str">
        <f t="shared" si="16"/>
        <v xml:space="preserve"> </v>
      </c>
      <c r="AZ29" s="2"/>
      <c r="BA29" s="2" t="str">
        <f t="shared" si="54"/>
        <v/>
      </c>
      <c r="BB29" s="2" t="str">
        <f t="shared" si="55"/>
        <v>7</v>
      </c>
      <c r="BC29" s="2" t="str">
        <f t="shared" si="56"/>
        <v/>
      </c>
      <c r="BD29" s="2" t="str">
        <f t="shared" si="57"/>
        <v/>
      </c>
      <c r="BE29" s="2"/>
      <c r="BH29" s="13" t="str">
        <f t="shared" si="58"/>
        <v/>
      </c>
      <c r="BI29" s="15" t="str">
        <f t="shared" si="59"/>
        <v/>
      </c>
      <c r="BJ29" s="4" t="str">
        <f t="shared" si="17"/>
        <v/>
      </c>
      <c r="BK29" s="7" t="str">
        <f t="shared" si="18"/>
        <v>S</v>
      </c>
      <c r="BL29" s="7" t="str">
        <f t="shared" si="19"/>
        <v/>
      </c>
      <c r="BM29" s="8" t="str">
        <f t="shared" si="60"/>
        <v/>
      </c>
      <c r="BN29" s="8" t="str">
        <f t="shared" si="20"/>
        <v/>
      </c>
      <c r="BO29" s="8" t="str">
        <f t="shared" si="76"/>
        <v/>
      </c>
      <c r="BP29" s="8" t="str">
        <f t="shared" si="21"/>
        <v/>
      </c>
      <c r="BQ29" s="8" t="str">
        <f t="shared" si="22"/>
        <v/>
      </c>
      <c r="BR29" s="8" t="str">
        <f t="shared" si="23"/>
        <v/>
      </c>
      <c r="BS29" s="8" t="str">
        <f t="shared" si="62"/>
        <v/>
      </c>
      <c r="BT29" s="9" t="str">
        <f t="shared" si="63"/>
        <v/>
      </c>
      <c r="BU29" s="10" t="str">
        <f t="shared" si="24"/>
        <v/>
      </c>
      <c r="BV29" s="7" t="str">
        <f t="shared" si="25"/>
        <v/>
      </c>
      <c r="BW29" s="7" t="str">
        <f t="shared" si="26"/>
        <v/>
      </c>
      <c r="BX29" s="5" t="str">
        <f t="shared" si="27"/>
        <v>×</v>
      </c>
      <c r="BY29" s="3" t="str">
        <f t="shared" si="28"/>
        <v>×</v>
      </c>
      <c r="BZ29" s="5">
        <f t="shared" si="29"/>
        <v>13</v>
      </c>
      <c r="CA29" s="8">
        <f t="shared" si="30"/>
        <v>13</v>
      </c>
      <c r="CB29" s="8" t="str">
        <f t="shared" si="64"/>
        <v>×</v>
      </c>
      <c r="CC29" s="8" t="str">
        <f t="shared" si="31"/>
        <v/>
      </c>
      <c r="CD29" s="8" t="str">
        <f t="shared" si="32"/>
        <v>25</v>
      </c>
      <c r="CE29" s="8" t="str">
        <f t="shared" si="33"/>
        <v>00</v>
      </c>
      <c r="CF29" s="8" t="str">
        <f t="shared" si="65"/>
        <v/>
      </c>
      <c r="CG29" s="8" t="str">
        <f t="shared" si="34"/>
        <v>S</v>
      </c>
      <c r="CH29" s="8">
        <f t="shared" si="35"/>
        <v>7</v>
      </c>
      <c r="CI29" s="4"/>
      <c r="CJ29" s="4" t="str">
        <f t="shared" si="36"/>
        <v>×</v>
      </c>
      <c r="CK29" s="5" t="str">
        <f t="shared" si="37"/>
        <v>退場</v>
      </c>
      <c r="CL29" s="1" t="str">
        <f t="shared" si="66"/>
        <v/>
      </c>
      <c r="CM29" s="326" t="str">
        <f t="shared" si="67"/>
        <v/>
      </c>
      <c r="CN29" s="326" t="str">
        <f t="shared" si="68"/>
        <v/>
      </c>
      <c r="CO29" s="327" t="str">
        <f t="shared" si="72"/>
        <v/>
      </c>
      <c r="CP29" s="327"/>
      <c r="CQ29" s="327" t="str">
        <f t="shared" si="73"/>
        <v/>
      </c>
      <c r="CR29" s="327" t="str">
        <f t="shared" si="69"/>
        <v/>
      </c>
      <c r="CS29" s="327" t="str">
        <f t="shared" si="70"/>
        <v/>
      </c>
      <c r="CT29" s="327" t="str">
        <f t="shared" si="74"/>
        <v/>
      </c>
      <c r="CU29" s="327"/>
      <c r="CV29" s="327" t="str">
        <f t="shared" si="75"/>
        <v/>
      </c>
    </row>
    <row r="30" spans="1:100" ht="17.25" customHeight="1" x14ac:dyDescent="0.15">
      <c r="A30" s="58">
        <v>22</v>
      </c>
      <c r="B30" s="289" t="str">
        <f>+K1</f>
        <v>最上農業</v>
      </c>
      <c r="C30" s="65"/>
      <c r="D30" s="286" t="s">
        <v>515</v>
      </c>
      <c r="E30" s="62" t="s">
        <v>518</v>
      </c>
      <c r="F30" s="68"/>
      <c r="G30" s="286"/>
      <c r="H30" s="328"/>
      <c r="I30" s="19" t="str">
        <f t="shared" si="0"/>
        <v/>
      </c>
      <c r="J30" s="17" t="str">
        <f t="shared" si="1"/>
        <v/>
      </c>
      <c r="K30" s="17" t="str">
        <f>IF(BH30="1",COUNTIF(BH$9:BH30,"1"),"")</f>
        <v/>
      </c>
      <c r="L30" s="17" t="str">
        <f t="shared" si="2"/>
        <v>26</v>
      </c>
      <c r="M30" s="17" t="str">
        <f t="shared" si="3"/>
        <v>45</v>
      </c>
      <c r="N30" s="17" t="str">
        <f>IF(BI30="1",COUNTIF(BI$9:BI30,"1"),"")</f>
        <v/>
      </c>
      <c r="O30" s="17" t="str">
        <f t="shared" si="4"/>
        <v>T</v>
      </c>
      <c r="P30" s="20" t="str">
        <f t="shared" si="5"/>
        <v/>
      </c>
      <c r="Q30" s="1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H30" s="2" t="str">
        <f t="shared" si="77"/>
        <v/>
      </c>
      <c r="AI30" s="2" t="str">
        <f t="shared" si="78"/>
        <v/>
      </c>
      <c r="AJ30" s="2" t="str">
        <f t="shared" si="42"/>
        <v/>
      </c>
      <c r="AK30" s="2" t="str">
        <f t="shared" si="43"/>
        <v/>
      </c>
      <c r="AL30" s="2" t="str">
        <f t="shared" si="44"/>
        <v/>
      </c>
      <c r="AM30" s="2" t="str">
        <f t="shared" si="45"/>
        <v/>
      </c>
      <c r="AN30" s="2" t="str">
        <f t="shared" si="46"/>
        <v/>
      </c>
      <c r="AO30" s="2" t="str">
        <f t="shared" si="79"/>
        <v/>
      </c>
      <c r="AP30" s="2" t="str">
        <f t="shared" si="80"/>
        <v/>
      </c>
      <c r="AQ30" s="2" t="str">
        <f t="shared" si="71"/>
        <v/>
      </c>
      <c r="AR30" s="2" t="str">
        <f t="shared" si="49"/>
        <v/>
      </c>
      <c r="AS30" s="2" t="str">
        <f t="shared" si="50"/>
        <v/>
      </c>
      <c r="AT30" s="2" t="str">
        <f t="shared" si="51"/>
        <v/>
      </c>
      <c r="AU30" s="2" t="str">
        <f t="shared" si="52"/>
        <v/>
      </c>
      <c r="AV30" s="2" t="str">
        <f t="shared" si="53"/>
        <v xml:space="preserve"> </v>
      </c>
      <c r="AW30" s="2" t="str">
        <f t="shared" si="14"/>
        <v xml:space="preserve"> </v>
      </c>
      <c r="AX30" s="2" t="str">
        <f t="shared" si="15"/>
        <v xml:space="preserve"> </v>
      </c>
      <c r="AY30" s="2" t="str">
        <f t="shared" si="16"/>
        <v xml:space="preserve"> </v>
      </c>
      <c r="AZ30" s="2"/>
      <c r="BA30" s="2" t="str">
        <f t="shared" si="54"/>
        <v/>
      </c>
      <c r="BB30" s="2" t="str">
        <f t="shared" si="55"/>
        <v/>
      </c>
      <c r="BC30" s="2" t="str">
        <f t="shared" si="56"/>
        <v/>
      </c>
      <c r="BD30" s="2" t="str">
        <f t="shared" si="57"/>
        <v/>
      </c>
      <c r="BH30" s="13" t="str">
        <f t="shared" si="58"/>
        <v/>
      </c>
      <c r="BI30" s="15" t="str">
        <f t="shared" si="59"/>
        <v/>
      </c>
      <c r="BJ30" s="4" t="str">
        <f t="shared" si="17"/>
        <v/>
      </c>
      <c r="BK30" s="7" t="str">
        <f t="shared" si="18"/>
        <v>T</v>
      </c>
      <c r="BL30" s="7" t="str">
        <f t="shared" si="19"/>
        <v/>
      </c>
      <c r="BM30" s="8" t="str">
        <f t="shared" si="60"/>
        <v/>
      </c>
      <c r="BN30" s="8" t="str">
        <f t="shared" si="20"/>
        <v/>
      </c>
      <c r="BO30" s="8" t="str">
        <f t="shared" si="76"/>
        <v/>
      </c>
      <c r="BP30" s="8" t="str">
        <f t="shared" si="21"/>
        <v/>
      </c>
      <c r="BQ30" s="8" t="str">
        <f t="shared" si="22"/>
        <v/>
      </c>
      <c r="BR30" s="8" t="str">
        <f t="shared" si="23"/>
        <v/>
      </c>
      <c r="BS30" s="8" t="str">
        <f t="shared" si="62"/>
        <v/>
      </c>
      <c r="BT30" s="9" t="str">
        <f t="shared" si="63"/>
        <v/>
      </c>
      <c r="BU30" s="10" t="str">
        <f t="shared" si="24"/>
        <v/>
      </c>
      <c r="BV30" s="7" t="str">
        <f t="shared" si="25"/>
        <v/>
      </c>
      <c r="BW30" s="7" t="str">
        <f t="shared" si="26"/>
        <v/>
      </c>
      <c r="BX30" s="5" t="str">
        <f t="shared" si="27"/>
        <v/>
      </c>
      <c r="BY30" s="3" t="str">
        <f t="shared" si="28"/>
        <v/>
      </c>
      <c r="BZ30" s="5">
        <f t="shared" si="29"/>
        <v>0</v>
      </c>
      <c r="CA30" s="8" t="str">
        <f t="shared" si="30"/>
        <v/>
      </c>
      <c r="CB30" s="8" t="str">
        <f t="shared" si="64"/>
        <v/>
      </c>
      <c r="CC30" s="8" t="str">
        <f t="shared" si="31"/>
        <v/>
      </c>
      <c r="CD30" s="8" t="str">
        <f t="shared" si="32"/>
        <v>26</v>
      </c>
      <c r="CE30" s="8" t="str">
        <f t="shared" si="33"/>
        <v>45</v>
      </c>
      <c r="CF30" s="8" t="str">
        <f t="shared" si="65"/>
        <v/>
      </c>
      <c r="CG30" s="8" t="str">
        <f t="shared" si="34"/>
        <v>T</v>
      </c>
      <c r="CH30" s="8" t="str">
        <f t="shared" si="35"/>
        <v/>
      </c>
      <c r="CI30" s="4"/>
      <c r="CJ30" s="4" t="str">
        <f t="shared" si="36"/>
        <v/>
      </c>
      <c r="CK30" s="5" t="str">
        <f t="shared" si="37"/>
        <v>タイムアウト</v>
      </c>
      <c r="CL30" s="1" t="str">
        <f t="shared" si="66"/>
        <v/>
      </c>
      <c r="CM30" s="326" t="str">
        <f t="shared" si="67"/>
        <v/>
      </c>
      <c r="CN30" s="326" t="str">
        <f t="shared" si="68"/>
        <v/>
      </c>
      <c r="CO30" s="327" t="str">
        <f t="shared" si="72"/>
        <v/>
      </c>
      <c r="CP30" s="327"/>
      <c r="CQ30" s="327" t="str">
        <f t="shared" si="73"/>
        <v/>
      </c>
      <c r="CR30" s="327" t="str">
        <f t="shared" si="69"/>
        <v/>
      </c>
      <c r="CS30" s="327" t="str">
        <f t="shared" si="70"/>
        <v/>
      </c>
      <c r="CT30" s="327" t="str">
        <f t="shared" si="74"/>
        <v/>
      </c>
      <c r="CU30" s="327"/>
      <c r="CV30" s="327" t="str">
        <f t="shared" si="75"/>
        <v/>
      </c>
    </row>
    <row r="31" spans="1:100" ht="17.25" customHeight="1" x14ac:dyDescent="0.15">
      <c r="A31" s="58">
        <v>23</v>
      </c>
      <c r="B31" s="289"/>
      <c r="C31" s="65"/>
      <c r="D31" s="286"/>
      <c r="E31" s="62"/>
      <c r="F31" s="68"/>
      <c r="G31" s="286"/>
      <c r="H31" s="328"/>
      <c r="I31" s="19" t="str">
        <f t="shared" si="0"/>
        <v/>
      </c>
      <c r="J31" s="17" t="str">
        <f t="shared" si="1"/>
        <v/>
      </c>
      <c r="K31" s="17" t="str">
        <f>IF(BH31="1",COUNTIF(BH$9:BH31,"1"),"")</f>
        <v/>
      </c>
      <c r="L31" s="17" t="str">
        <f t="shared" si="2"/>
        <v/>
      </c>
      <c r="M31" s="17" t="str">
        <f t="shared" si="3"/>
        <v/>
      </c>
      <c r="N31" s="17" t="str">
        <f>IF(BI31="1",COUNTIF(BI$9:BI31,"1"),"")</f>
        <v/>
      </c>
      <c r="O31" s="17" t="str">
        <f t="shared" si="4"/>
        <v/>
      </c>
      <c r="P31" s="20" t="str">
        <f t="shared" si="5"/>
        <v/>
      </c>
      <c r="Q31" s="1"/>
      <c r="R31" s="321"/>
      <c r="S31" s="321"/>
      <c r="T31" s="321"/>
      <c r="U31" s="321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H31" s="2" t="str">
        <f t="shared" si="77"/>
        <v/>
      </c>
      <c r="AI31" s="2" t="str">
        <f t="shared" si="78"/>
        <v/>
      </c>
      <c r="AJ31" s="2" t="str">
        <f t="shared" si="42"/>
        <v/>
      </c>
      <c r="AK31" s="2" t="str">
        <f t="shared" si="43"/>
        <v/>
      </c>
      <c r="AL31" s="2" t="str">
        <f t="shared" si="44"/>
        <v/>
      </c>
      <c r="AM31" s="2" t="str">
        <f t="shared" si="45"/>
        <v/>
      </c>
      <c r="AN31" s="2" t="str">
        <f t="shared" si="46"/>
        <v/>
      </c>
      <c r="AO31" s="2" t="str">
        <f t="shared" si="79"/>
        <v/>
      </c>
      <c r="AP31" s="2" t="str">
        <f t="shared" si="80"/>
        <v/>
      </c>
      <c r="AQ31" s="2" t="str">
        <f t="shared" si="71"/>
        <v/>
      </c>
      <c r="AR31" s="2" t="str">
        <f t="shared" si="49"/>
        <v/>
      </c>
      <c r="AS31" s="2" t="str">
        <f t="shared" si="50"/>
        <v/>
      </c>
      <c r="AT31" s="2" t="str">
        <f t="shared" si="51"/>
        <v/>
      </c>
      <c r="AU31" s="2" t="str">
        <f t="shared" si="52"/>
        <v/>
      </c>
      <c r="AV31" s="2" t="str">
        <f t="shared" si="53"/>
        <v xml:space="preserve"> </v>
      </c>
      <c r="AW31" s="2" t="str">
        <f t="shared" si="14"/>
        <v xml:space="preserve"> </v>
      </c>
      <c r="AX31" s="2" t="str">
        <f t="shared" si="15"/>
        <v xml:space="preserve"> </v>
      </c>
      <c r="AY31" s="2" t="str">
        <f t="shared" si="16"/>
        <v xml:space="preserve"> </v>
      </c>
      <c r="AZ31" s="2"/>
      <c r="BA31" s="2" t="str">
        <f t="shared" si="54"/>
        <v/>
      </c>
      <c r="BB31" s="2" t="str">
        <f t="shared" si="55"/>
        <v/>
      </c>
      <c r="BC31" s="2" t="str">
        <f t="shared" si="56"/>
        <v/>
      </c>
      <c r="BD31" s="2" t="str">
        <f t="shared" si="57"/>
        <v/>
      </c>
      <c r="BH31" s="13" t="str">
        <f t="shared" si="58"/>
        <v/>
      </c>
      <c r="BI31" s="15" t="str">
        <f t="shared" si="59"/>
        <v/>
      </c>
      <c r="BJ31" s="4" t="str">
        <f t="shared" si="17"/>
        <v/>
      </c>
      <c r="BK31" s="7" t="str">
        <f t="shared" si="18"/>
        <v/>
      </c>
      <c r="BL31" s="7" t="str">
        <f t="shared" si="19"/>
        <v/>
      </c>
      <c r="BM31" s="8" t="str">
        <f t="shared" si="60"/>
        <v/>
      </c>
      <c r="BN31" s="8" t="str">
        <f t="shared" si="20"/>
        <v/>
      </c>
      <c r="BO31" s="8" t="str">
        <f t="shared" si="76"/>
        <v/>
      </c>
      <c r="BP31" s="8" t="str">
        <f t="shared" si="21"/>
        <v/>
      </c>
      <c r="BQ31" s="8" t="str">
        <f t="shared" si="22"/>
        <v/>
      </c>
      <c r="BR31" s="8" t="str">
        <f t="shared" si="23"/>
        <v/>
      </c>
      <c r="BS31" s="8" t="str">
        <f t="shared" si="62"/>
        <v/>
      </c>
      <c r="BT31" s="9" t="str">
        <f t="shared" si="63"/>
        <v/>
      </c>
      <c r="BU31" s="10" t="str">
        <f t="shared" si="24"/>
        <v/>
      </c>
      <c r="BV31" s="7" t="str">
        <f t="shared" si="25"/>
        <v/>
      </c>
      <c r="BW31" s="7" t="str">
        <f t="shared" si="26"/>
        <v/>
      </c>
      <c r="BX31" s="5" t="str">
        <f t="shared" si="27"/>
        <v/>
      </c>
      <c r="BY31" s="3" t="str">
        <f t="shared" si="28"/>
        <v/>
      </c>
      <c r="BZ31" s="5" t="str">
        <f t="shared" si="29"/>
        <v/>
      </c>
      <c r="CA31" s="8" t="str">
        <f t="shared" si="30"/>
        <v/>
      </c>
      <c r="CB31" s="8" t="str">
        <f t="shared" si="64"/>
        <v/>
      </c>
      <c r="CC31" s="8" t="str">
        <f t="shared" si="31"/>
        <v/>
      </c>
      <c r="CD31" s="8" t="str">
        <f t="shared" si="32"/>
        <v/>
      </c>
      <c r="CE31" s="8" t="str">
        <f t="shared" si="33"/>
        <v/>
      </c>
      <c r="CF31" s="8" t="str">
        <f t="shared" si="65"/>
        <v/>
      </c>
      <c r="CG31" s="8" t="str">
        <f t="shared" si="34"/>
        <v/>
      </c>
      <c r="CH31" s="8" t="str">
        <f t="shared" si="35"/>
        <v/>
      </c>
      <c r="CI31" s="4"/>
      <c r="CJ31" s="4" t="str">
        <f t="shared" si="36"/>
        <v/>
      </c>
      <c r="CK31" s="5" t="str">
        <f t="shared" si="37"/>
        <v/>
      </c>
      <c r="CL31" s="1" t="str">
        <f t="shared" si="66"/>
        <v/>
      </c>
      <c r="CM31" s="326" t="str">
        <f t="shared" si="67"/>
        <v/>
      </c>
      <c r="CN31" s="326" t="str">
        <f t="shared" si="68"/>
        <v/>
      </c>
      <c r="CO31" s="327" t="str">
        <f t="shared" si="72"/>
        <v/>
      </c>
      <c r="CP31" s="327"/>
      <c r="CQ31" s="327" t="str">
        <f t="shared" si="73"/>
        <v/>
      </c>
      <c r="CR31" s="327" t="str">
        <f t="shared" si="69"/>
        <v/>
      </c>
      <c r="CS31" s="327" t="str">
        <f t="shared" si="70"/>
        <v/>
      </c>
      <c r="CT31" s="327" t="str">
        <f t="shared" si="74"/>
        <v/>
      </c>
      <c r="CU31" s="327"/>
      <c r="CV31" s="327" t="str">
        <f t="shared" si="75"/>
        <v/>
      </c>
    </row>
    <row r="32" spans="1:100" ht="17.25" customHeight="1" x14ac:dyDescent="0.15">
      <c r="A32" s="58">
        <v>24</v>
      </c>
      <c r="B32" s="289" t="s">
        <v>158</v>
      </c>
      <c r="C32" s="65"/>
      <c r="D32" s="286"/>
      <c r="E32" s="62" t="s">
        <v>464</v>
      </c>
      <c r="F32" s="68"/>
      <c r="G32" s="286"/>
      <c r="H32" s="328"/>
      <c r="I32" s="19" t="str">
        <f t="shared" si="0"/>
        <v/>
      </c>
      <c r="J32" s="17" t="str">
        <f t="shared" si="1"/>
        <v/>
      </c>
      <c r="K32" s="17" t="str">
        <f>IF(BH32="1",COUNTIF(BH$9:BH32,"1"),"")</f>
        <v/>
      </c>
      <c r="L32" s="17" t="str">
        <f t="shared" si="2"/>
        <v>後　</v>
      </c>
      <c r="M32" s="17" t="str">
        <f t="shared" si="3"/>
        <v>半</v>
      </c>
      <c r="N32" s="17" t="str">
        <f>IF(BI32="1",COUNTIF(BI$9:BI32,"1"),"")</f>
        <v/>
      </c>
      <c r="O32" s="17" t="str">
        <f t="shared" si="4"/>
        <v/>
      </c>
      <c r="P32" s="20" t="str">
        <f t="shared" si="5"/>
        <v/>
      </c>
      <c r="Q32" s="1"/>
      <c r="R32" s="50" t="s">
        <v>52</v>
      </c>
      <c r="S32" s="51" t="s">
        <v>137</v>
      </c>
      <c r="T32" s="51" t="s">
        <v>41</v>
      </c>
      <c r="U32" s="51" t="s">
        <v>139</v>
      </c>
      <c r="V32" s="51" t="s">
        <v>39</v>
      </c>
      <c r="W32" s="51" t="s">
        <v>38</v>
      </c>
      <c r="X32" s="52" t="s">
        <v>143</v>
      </c>
      <c r="Y32" s="50" t="s">
        <v>136</v>
      </c>
      <c r="Z32" s="51" t="s">
        <v>137</v>
      </c>
      <c r="AA32" s="51" t="s">
        <v>41</v>
      </c>
      <c r="AB32" s="51" t="s">
        <v>139</v>
      </c>
      <c r="AC32" s="51" t="s">
        <v>39</v>
      </c>
      <c r="AD32" s="51" t="s">
        <v>38</v>
      </c>
      <c r="AE32" s="52" t="s">
        <v>143</v>
      </c>
      <c r="AH32" s="2" t="str">
        <f t="shared" si="77"/>
        <v/>
      </c>
      <c r="AI32" s="2" t="str">
        <f t="shared" si="78"/>
        <v/>
      </c>
      <c r="AJ32" s="2" t="str">
        <f t="shared" si="42"/>
        <v/>
      </c>
      <c r="AK32" s="2" t="str">
        <f t="shared" si="43"/>
        <v/>
      </c>
      <c r="AL32" s="2" t="str">
        <f t="shared" si="44"/>
        <v/>
      </c>
      <c r="AM32" s="2" t="str">
        <f t="shared" si="45"/>
        <v/>
      </c>
      <c r="AN32" s="2" t="str">
        <f t="shared" si="46"/>
        <v/>
      </c>
      <c r="AO32" s="2" t="str">
        <f t="shared" si="79"/>
        <v/>
      </c>
      <c r="AP32" s="2" t="str">
        <f t="shared" si="80"/>
        <v/>
      </c>
      <c r="AQ32" s="2" t="str">
        <f t="shared" si="71"/>
        <v/>
      </c>
      <c r="AR32" s="2" t="str">
        <f t="shared" si="49"/>
        <v/>
      </c>
      <c r="AS32" s="2" t="str">
        <f t="shared" si="50"/>
        <v/>
      </c>
      <c r="AT32" s="2" t="str">
        <f t="shared" si="51"/>
        <v/>
      </c>
      <c r="AU32" s="2" t="str">
        <f t="shared" si="52"/>
        <v/>
      </c>
      <c r="AV32" s="2" t="str">
        <f t="shared" si="53"/>
        <v xml:space="preserve"> </v>
      </c>
      <c r="AW32" s="2" t="str">
        <f t="shared" si="14"/>
        <v xml:space="preserve"> </v>
      </c>
      <c r="AX32" s="2" t="str">
        <f t="shared" si="15"/>
        <v xml:space="preserve"> </v>
      </c>
      <c r="AY32" s="2" t="str">
        <f t="shared" si="16"/>
        <v xml:space="preserve"> </v>
      </c>
      <c r="AZ32" s="2"/>
      <c r="BA32" s="2" t="str">
        <f t="shared" si="54"/>
        <v/>
      </c>
      <c r="BB32" s="2" t="str">
        <f t="shared" si="55"/>
        <v/>
      </c>
      <c r="BC32" s="2" t="str">
        <f t="shared" si="56"/>
        <v/>
      </c>
      <c r="BD32" s="2" t="str">
        <f t="shared" si="57"/>
        <v/>
      </c>
      <c r="BH32" s="13" t="str">
        <f t="shared" si="58"/>
        <v/>
      </c>
      <c r="BI32" s="15" t="str">
        <f t="shared" si="59"/>
        <v/>
      </c>
      <c r="BJ32" s="4" t="str">
        <f t="shared" si="17"/>
        <v/>
      </c>
      <c r="BK32" s="7" t="str">
        <f t="shared" si="18"/>
        <v/>
      </c>
      <c r="BL32" s="7" t="str">
        <f t="shared" si="19"/>
        <v/>
      </c>
      <c r="BM32" s="8" t="str">
        <f t="shared" si="60"/>
        <v/>
      </c>
      <c r="BN32" s="8" t="str">
        <f t="shared" si="20"/>
        <v/>
      </c>
      <c r="BO32" s="8" t="str">
        <f t="shared" si="76"/>
        <v/>
      </c>
      <c r="BP32" s="8" t="str">
        <f t="shared" si="21"/>
        <v>後　</v>
      </c>
      <c r="BQ32" s="8" t="str">
        <f t="shared" si="22"/>
        <v>半</v>
      </c>
      <c r="BR32" s="8" t="str">
        <f t="shared" si="23"/>
        <v/>
      </c>
      <c r="BS32" s="8" t="str">
        <f t="shared" si="62"/>
        <v/>
      </c>
      <c r="BT32" s="9" t="str">
        <f t="shared" si="63"/>
        <v/>
      </c>
      <c r="BU32" s="10" t="str">
        <f t="shared" si="24"/>
        <v/>
      </c>
      <c r="BV32" s="7" t="str">
        <f t="shared" si="25"/>
        <v/>
      </c>
      <c r="BW32" s="7" t="str">
        <f t="shared" si="26"/>
        <v/>
      </c>
      <c r="BX32" s="5" t="str">
        <f t="shared" si="27"/>
        <v/>
      </c>
      <c r="BY32" s="3" t="str">
        <f t="shared" si="28"/>
        <v/>
      </c>
      <c r="BZ32" s="5" t="str">
        <f t="shared" si="29"/>
        <v/>
      </c>
      <c r="CA32" s="8" t="str">
        <f t="shared" si="30"/>
        <v/>
      </c>
      <c r="CB32" s="8" t="str">
        <f t="shared" si="64"/>
        <v/>
      </c>
      <c r="CC32" s="8" t="str">
        <f t="shared" si="31"/>
        <v/>
      </c>
      <c r="CD32" s="8" t="str">
        <f t="shared" si="32"/>
        <v/>
      </c>
      <c r="CE32" s="8" t="str">
        <f t="shared" si="33"/>
        <v/>
      </c>
      <c r="CF32" s="8" t="str">
        <f t="shared" si="65"/>
        <v/>
      </c>
      <c r="CG32" s="8" t="str">
        <f t="shared" si="34"/>
        <v/>
      </c>
      <c r="CH32" s="8" t="str">
        <f t="shared" si="35"/>
        <v/>
      </c>
      <c r="CI32" s="4"/>
      <c r="CJ32" s="4" t="str">
        <f t="shared" si="36"/>
        <v/>
      </c>
      <c r="CK32" s="5" t="str">
        <f t="shared" si="37"/>
        <v/>
      </c>
      <c r="CL32" s="1" t="str">
        <f t="shared" si="66"/>
        <v/>
      </c>
      <c r="CM32" s="326" t="str">
        <f t="shared" si="67"/>
        <v/>
      </c>
      <c r="CN32" s="326" t="str">
        <f t="shared" si="68"/>
        <v/>
      </c>
      <c r="CO32" s="327" t="str">
        <f t="shared" si="72"/>
        <v/>
      </c>
      <c r="CP32" s="327"/>
      <c r="CQ32" s="327" t="str">
        <f t="shared" si="73"/>
        <v/>
      </c>
      <c r="CR32" s="327" t="str">
        <f t="shared" si="69"/>
        <v/>
      </c>
      <c r="CS32" s="327" t="str">
        <f t="shared" si="70"/>
        <v/>
      </c>
      <c r="CT32" s="327" t="str">
        <f t="shared" si="74"/>
        <v/>
      </c>
      <c r="CU32" s="327"/>
      <c r="CV32" s="327" t="str">
        <f t="shared" si="75"/>
        <v/>
      </c>
    </row>
    <row r="33" spans="1:100" ht="17.25" customHeight="1" x14ac:dyDescent="0.15">
      <c r="A33" s="58">
        <v>25</v>
      </c>
      <c r="B33" s="289" t="s">
        <v>420</v>
      </c>
      <c r="C33" s="65">
        <v>1</v>
      </c>
      <c r="D33" s="286" t="s">
        <v>393</v>
      </c>
      <c r="E33" s="62" t="s">
        <v>465</v>
      </c>
      <c r="F33" s="68"/>
      <c r="G33" s="286"/>
      <c r="H33" s="328"/>
      <c r="I33" s="19" t="str">
        <f t="shared" si="0"/>
        <v/>
      </c>
      <c r="J33" s="17" t="str">
        <f t="shared" si="1"/>
        <v/>
      </c>
      <c r="K33" s="17" t="str">
        <f>IF(BH33="1",COUNTIF(BH$9:BH33,"1"),"")</f>
        <v/>
      </c>
      <c r="L33" s="17" t="str">
        <f t="shared" si="2"/>
        <v>00</v>
      </c>
      <c r="M33" s="17" t="str">
        <f t="shared" si="3"/>
        <v>35</v>
      </c>
      <c r="N33" s="17">
        <f>IF(BI33="1",COUNTIF(BI$9:BI33,"1"),"")</f>
        <v>9</v>
      </c>
      <c r="O33" s="17" t="str">
        <f t="shared" si="4"/>
        <v/>
      </c>
      <c r="P33" s="20" t="str">
        <f t="shared" si="5"/>
        <v>1</v>
      </c>
      <c r="Q33" s="1"/>
      <c r="R33" s="12">
        <f t="shared" ref="R33:AE33" ca="1" si="81">R9</f>
        <v>1</v>
      </c>
      <c r="S33" s="43">
        <f t="shared" ca="1" si="81"/>
        <v>6</v>
      </c>
      <c r="T33" s="43">
        <f t="shared" ca="1" si="81"/>
        <v>0</v>
      </c>
      <c r="U33" s="43">
        <f t="shared" ca="1" si="81"/>
        <v>1</v>
      </c>
      <c r="V33" s="43">
        <f t="shared" ca="1" si="81"/>
        <v>0</v>
      </c>
      <c r="W33" s="43">
        <f t="shared" ca="1" si="81"/>
        <v>0</v>
      </c>
      <c r="X33" s="14">
        <f t="shared" si="81"/>
        <v>7</v>
      </c>
      <c r="Y33" s="12">
        <f t="shared" ca="1" si="81"/>
        <v>1</v>
      </c>
      <c r="Z33" s="43">
        <f t="shared" ca="1" si="81"/>
        <v>6</v>
      </c>
      <c r="AA33" s="43">
        <f t="shared" ca="1" si="81"/>
        <v>0</v>
      </c>
      <c r="AB33" s="43">
        <f t="shared" ca="1" si="81"/>
        <v>0</v>
      </c>
      <c r="AC33" s="43">
        <f t="shared" ca="1" si="81"/>
        <v>0</v>
      </c>
      <c r="AD33" s="43">
        <f t="shared" ca="1" si="81"/>
        <v>0</v>
      </c>
      <c r="AE33" s="14">
        <f t="shared" si="81"/>
        <v>6</v>
      </c>
      <c r="AH33" s="2" t="str">
        <f t="shared" si="77"/>
        <v/>
      </c>
      <c r="AI33" s="2" t="str">
        <f t="shared" si="78"/>
        <v/>
      </c>
      <c r="AJ33" s="2" t="str">
        <f t="shared" si="42"/>
        <v/>
      </c>
      <c r="AK33" s="2" t="str">
        <f t="shared" si="43"/>
        <v/>
      </c>
      <c r="AL33" s="2" t="str">
        <f t="shared" si="44"/>
        <v/>
      </c>
      <c r="AM33" s="2" t="str">
        <f t="shared" si="45"/>
        <v/>
      </c>
      <c r="AN33" s="2" t="str">
        <f t="shared" si="46"/>
        <v/>
      </c>
      <c r="AO33" s="2" t="str">
        <f t="shared" si="79"/>
        <v/>
      </c>
      <c r="AP33" s="2">
        <f t="shared" si="80"/>
        <v>1</v>
      </c>
      <c r="AQ33" s="2" t="str">
        <f t="shared" si="71"/>
        <v/>
      </c>
      <c r="AR33" s="2" t="str">
        <f t="shared" si="49"/>
        <v/>
      </c>
      <c r="AS33" s="2" t="str">
        <f t="shared" si="50"/>
        <v/>
      </c>
      <c r="AT33" s="2" t="str">
        <f t="shared" si="51"/>
        <v/>
      </c>
      <c r="AU33" s="2" t="str">
        <f t="shared" si="52"/>
        <v/>
      </c>
      <c r="AV33" s="2" t="str">
        <f t="shared" si="53"/>
        <v xml:space="preserve"> </v>
      </c>
      <c r="AW33" s="2" t="str">
        <f t="shared" si="14"/>
        <v xml:space="preserve"> </v>
      </c>
      <c r="AX33" s="2" t="str">
        <f t="shared" si="15"/>
        <v xml:space="preserve"> </v>
      </c>
      <c r="AY33" s="2" t="str">
        <f t="shared" si="16"/>
        <v xml:space="preserve"> </v>
      </c>
      <c r="AZ33" s="2"/>
      <c r="BA33" s="2" t="str">
        <f t="shared" si="54"/>
        <v/>
      </c>
      <c r="BB33" s="2" t="str">
        <f t="shared" si="55"/>
        <v/>
      </c>
      <c r="BC33" s="2" t="str">
        <f t="shared" si="56"/>
        <v/>
      </c>
      <c r="BD33" s="2" t="str">
        <f t="shared" si="57"/>
        <v/>
      </c>
      <c r="BH33" s="13" t="str">
        <f t="shared" si="58"/>
        <v/>
      </c>
      <c r="BI33" s="15" t="str">
        <f t="shared" si="59"/>
        <v>1</v>
      </c>
      <c r="BJ33" s="4" t="str">
        <f t="shared" si="17"/>
        <v/>
      </c>
      <c r="BK33" s="7" t="str">
        <f t="shared" si="18"/>
        <v/>
      </c>
      <c r="BL33" s="7" t="str">
        <f t="shared" si="19"/>
        <v/>
      </c>
      <c r="BM33" s="8" t="str">
        <f t="shared" si="60"/>
        <v/>
      </c>
      <c r="BN33" s="8" t="str">
        <f t="shared" si="20"/>
        <v/>
      </c>
      <c r="BO33" s="8" t="str">
        <f t="shared" si="76"/>
        <v/>
      </c>
      <c r="BP33" s="8" t="str">
        <f t="shared" si="21"/>
        <v/>
      </c>
      <c r="BQ33" s="8" t="str">
        <f t="shared" si="22"/>
        <v/>
      </c>
      <c r="BR33" s="8" t="str">
        <f t="shared" si="23"/>
        <v/>
      </c>
      <c r="BS33" s="8" t="str">
        <f t="shared" si="62"/>
        <v/>
      </c>
      <c r="BT33" s="9" t="str">
        <f t="shared" si="63"/>
        <v/>
      </c>
      <c r="BU33" s="10" t="str">
        <f t="shared" si="24"/>
        <v/>
      </c>
      <c r="BV33" s="7" t="str">
        <f t="shared" si="25"/>
        <v/>
      </c>
      <c r="BW33" s="7" t="str">
        <f t="shared" si="26"/>
        <v/>
      </c>
      <c r="BX33" s="5" t="str">
        <f t="shared" si="27"/>
        <v/>
      </c>
      <c r="BY33" s="3" t="str">
        <f t="shared" si="28"/>
        <v/>
      </c>
      <c r="BZ33" s="5">
        <f t="shared" si="29"/>
        <v>0</v>
      </c>
      <c r="CA33" s="8" t="str">
        <f t="shared" si="30"/>
        <v/>
      </c>
      <c r="CB33" s="8" t="str">
        <f t="shared" si="64"/>
        <v/>
      </c>
      <c r="CC33" s="8" t="str">
        <f t="shared" si="31"/>
        <v/>
      </c>
      <c r="CD33" s="8" t="str">
        <f t="shared" si="32"/>
        <v>00</v>
      </c>
      <c r="CE33" s="8" t="str">
        <f t="shared" si="33"/>
        <v>35</v>
      </c>
      <c r="CF33" s="8" t="str">
        <f t="shared" si="65"/>
        <v>1</v>
      </c>
      <c r="CG33" s="8" t="str">
        <f t="shared" si="34"/>
        <v/>
      </c>
      <c r="CH33" s="8">
        <f t="shared" si="35"/>
        <v>1</v>
      </c>
      <c r="CI33" s="4"/>
      <c r="CJ33" s="4" t="str">
        <f t="shared" si="36"/>
        <v/>
      </c>
      <c r="CK33" s="5" t="str">
        <f t="shared" si="37"/>
        <v>得点</v>
      </c>
      <c r="CL33" s="1" t="str">
        <f t="shared" si="66"/>
        <v/>
      </c>
      <c r="CM33" s="326" t="str">
        <f t="shared" si="67"/>
        <v/>
      </c>
      <c r="CN33" s="326" t="str">
        <f t="shared" si="68"/>
        <v/>
      </c>
      <c r="CO33" s="327" t="str">
        <f t="shared" si="72"/>
        <v/>
      </c>
      <c r="CP33" s="327"/>
      <c r="CQ33" s="327" t="str">
        <f t="shared" si="73"/>
        <v/>
      </c>
      <c r="CR33" s="327" t="str">
        <f t="shared" si="69"/>
        <v/>
      </c>
      <c r="CS33" s="327" t="str">
        <f t="shared" si="70"/>
        <v/>
      </c>
      <c r="CT33" s="327" t="str">
        <f t="shared" si="74"/>
        <v/>
      </c>
      <c r="CU33" s="327"/>
      <c r="CV33" s="327" t="str">
        <f t="shared" si="75"/>
        <v/>
      </c>
    </row>
    <row r="34" spans="1:100" ht="17.25" customHeight="1" x14ac:dyDescent="0.15">
      <c r="A34" s="58">
        <v>26</v>
      </c>
      <c r="B34" s="289" t="s">
        <v>420</v>
      </c>
      <c r="C34" s="65">
        <v>12</v>
      </c>
      <c r="D34" s="286" t="s">
        <v>393</v>
      </c>
      <c r="E34" s="62" t="s">
        <v>466</v>
      </c>
      <c r="F34" s="68"/>
      <c r="G34" s="286"/>
      <c r="H34" s="328"/>
      <c r="I34" s="19" t="str">
        <f t="shared" si="0"/>
        <v/>
      </c>
      <c r="J34" s="17" t="str">
        <f t="shared" si="1"/>
        <v/>
      </c>
      <c r="K34" s="17" t="str">
        <f>IF(BH34="1",COUNTIF(BH$9:BH34,"1"),"")</f>
        <v/>
      </c>
      <c r="L34" s="17" t="str">
        <f t="shared" si="2"/>
        <v>02</v>
      </c>
      <c r="M34" s="17" t="str">
        <f t="shared" si="3"/>
        <v>07</v>
      </c>
      <c r="N34" s="17">
        <f>IF(BI34="1",COUNTIF(BI$9:BI34,"1"),"")</f>
        <v>10</v>
      </c>
      <c r="O34" s="17" t="str">
        <f t="shared" si="4"/>
        <v/>
      </c>
      <c r="P34" s="20" t="str">
        <f t="shared" si="5"/>
        <v>12</v>
      </c>
      <c r="Q34" s="1"/>
      <c r="R34" s="12">
        <f t="shared" ref="R34:AE34" ca="1" si="82">R10</f>
        <v>2</v>
      </c>
      <c r="S34" s="43">
        <f t="shared" ca="1" si="82"/>
        <v>4</v>
      </c>
      <c r="T34" s="43">
        <f t="shared" ca="1" si="82"/>
        <v>0</v>
      </c>
      <c r="U34" s="43">
        <f t="shared" ca="1" si="82"/>
        <v>0</v>
      </c>
      <c r="V34" s="43">
        <f t="shared" ca="1" si="82"/>
        <v>0</v>
      </c>
      <c r="W34" s="43">
        <f t="shared" ca="1" si="82"/>
        <v>1</v>
      </c>
      <c r="X34" s="14" t="str">
        <f t="shared" si="82"/>
        <v>×</v>
      </c>
      <c r="Y34" s="12">
        <f t="shared" ca="1" si="82"/>
        <v>2</v>
      </c>
      <c r="Z34" s="43">
        <f t="shared" ca="1" si="82"/>
        <v>3</v>
      </c>
      <c r="AA34" s="43">
        <f t="shared" ca="1" si="82"/>
        <v>0</v>
      </c>
      <c r="AB34" s="43">
        <f t="shared" ca="1" si="82"/>
        <v>0</v>
      </c>
      <c r="AC34" s="43">
        <f t="shared" ca="1" si="82"/>
        <v>0</v>
      </c>
      <c r="AD34" s="43">
        <f t="shared" ca="1" si="82"/>
        <v>0</v>
      </c>
      <c r="AE34" s="14" t="str">
        <f t="shared" si="82"/>
        <v>×</v>
      </c>
      <c r="AH34" s="2" t="str">
        <f t="shared" si="77"/>
        <v/>
      </c>
      <c r="AI34" s="2" t="str">
        <f t="shared" si="78"/>
        <v/>
      </c>
      <c r="AJ34" s="2" t="str">
        <f t="shared" si="42"/>
        <v/>
      </c>
      <c r="AK34" s="2" t="str">
        <f t="shared" si="43"/>
        <v/>
      </c>
      <c r="AL34" s="2" t="str">
        <f t="shared" si="44"/>
        <v/>
      </c>
      <c r="AM34" s="2" t="str">
        <f t="shared" si="45"/>
        <v/>
      </c>
      <c r="AN34" s="2" t="str">
        <f t="shared" si="46"/>
        <v/>
      </c>
      <c r="AO34" s="2" t="str">
        <f t="shared" si="79"/>
        <v/>
      </c>
      <c r="AP34" s="2">
        <f t="shared" si="80"/>
        <v>12</v>
      </c>
      <c r="AQ34" s="2" t="str">
        <f t="shared" si="71"/>
        <v/>
      </c>
      <c r="AR34" s="2" t="str">
        <f t="shared" si="49"/>
        <v/>
      </c>
      <c r="AS34" s="2" t="str">
        <f t="shared" si="50"/>
        <v/>
      </c>
      <c r="AT34" s="2" t="str">
        <f t="shared" si="51"/>
        <v/>
      </c>
      <c r="AU34" s="2" t="str">
        <f t="shared" si="52"/>
        <v/>
      </c>
      <c r="AV34" s="2" t="str">
        <f t="shared" si="53"/>
        <v xml:space="preserve"> </v>
      </c>
      <c r="AW34" s="2" t="str">
        <f t="shared" si="14"/>
        <v xml:space="preserve"> </v>
      </c>
      <c r="AX34" s="2" t="str">
        <f t="shared" si="15"/>
        <v xml:space="preserve"> </v>
      </c>
      <c r="AY34" s="2" t="str">
        <f t="shared" si="16"/>
        <v xml:space="preserve"> </v>
      </c>
      <c r="AZ34" s="2"/>
      <c r="BA34" s="2" t="str">
        <f t="shared" si="54"/>
        <v/>
      </c>
      <c r="BB34" s="2" t="str">
        <f t="shared" si="55"/>
        <v/>
      </c>
      <c r="BC34" s="2" t="str">
        <f t="shared" si="56"/>
        <v/>
      </c>
      <c r="BD34" s="2" t="str">
        <f t="shared" si="57"/>
        <v/>
      </c>
      <c r="BE34" s="2"/>
      <c r="BH34" s="13" t="str">
        <f t="shared" si="58"/>
        <v/>
      </c>
      <c r="BI34" s="15" t="str">
        <f t="shared" si="59"/>
        <v>1</v>
      </c>
      <c r="BJ34" s="4" t="str">
        <f t="shared" si="17"/>
        <v/>
      </c>
      <c r="BK34" s="7" t="str">
        <f t="shared" si="18"/>
        <v/>
      </c>
      <c r="BL34" s="7" t="str">
        <f t="shared" si="19"/>
        <v/>
      </c>
      <c r="BM34" s="8" t="str">
        <f t="shared" si="60"/>
        <v/>
      </c>
      <c r="BN34" s="8" t="str">
        <f t="shared" si="20"/>
        <v/>
      </c>
      <c r="BO34" s="8" t="str">
        <f t="shared" si="76"/>
        <v/>
      </c>
      <c r="BP34" s="8" t="str">
        <f t="shared" si="21"/>
        <v/>
      </c>
      <c r="BQ34" s="8" t="str">
        <f t="shared" si="22"/>
        <v/>
      </c>
      <c r="BR34" s="8" t="str">
        <f t="shared" si="23"/>
        <v/>
      </c>
      <c r="BS34" s="8" t="str">
        <f t="shared" si="62"/>
        <v/>
      </c>
      <c r="BT34" s="9" t="str">
        <f t="shared" si="63"/>
        <v/>
      </c>
      <c r="BU34" s="10" t="str">
        <f t="shared" si="24"/>
        <v/>
      </c>
      <c r="BV34" s="7" t="str">
        <f t="shared" si="25"/>
        <v/>
      </c>
      <c r="BW34" s="7" t="str">
        <f t="shared" si="26"/>
        <v/>
      </c>
      <c r="BX34" s="5" t="str">
        <f t="shared" si="27"/>
        <v/>
      </c>
      <c r="BY34" s="3" t="str">
        <f t="shared" si="28"/>
        <v/>
      </c>
      <c r="BZ34" s="5">
        <f t="shared" si="29"/>
        <v>0</v>
      </c>
      <c r="CA34" s="8" t="str">
        <f t="shared" si="30"/>
        <v/>
      </c>
      <c r="CB34" s="8" t="str">
        <f t="shared" si="64"/>
        <v/>
      </c>
      <c r="CC34" s="8" t="str">
        <f t="shared" si="31"/>
        <v/>
      </c>
      <c r="CD34" s="8" t="str">
        <f t="shared" si="32"/>
        <v>02</v>
      </c>
      <c r="CE34" s="8" t="str">
        <f t="shared" si="33"/>
        <v>07</v>
      </c>
      <c r="CF34" s="8" t="str">
        <f t="shared" si="65"/>
        <v>1</v>
      </c>
      <c r="CG34" s="8" t="str">
        <f t="shared" si="34"/>
        <v/>
      </c>
      <c r="CH34" s="8">
        <f t="shared" si="35"/>
        <v>12</v>
      </c>
      <c r="CI34" s="4"/>
      <c r="CJ34" s="4" t="str">
        <f t="shared" si="36"/>
        <v/>
      </c>
      <c r="CK34" s="5" t="str">
        <f t="shared" si="37"/>
        <v>得点</v>
      </c>
      <c r="CL34" s="1" t="str">
        <f t="shared" si="66"/>
        <v/>
      </c>
      <c r="CM34" s="326" t="str">
        <f t="shared" si="67"/>
        <v/>
      </c>
      <c r="CN34" s="326" t="str">
        <f t="shared" si="68"/>
        <v/>
      </c>
      <c r="CO34" s="327" t="str">
        <f t="shared" si="72"/>
        <v/>
      </c>
      <c r="CP34" s="327"/>
      <c r="CQ34" s="327" t="str">
        <f t="shared" si="73"/>
        <v/>
      </c>
      <c r="CR34" s="327" t="str">
        <f t="shared" si="69"/>
        <v/>
      </c>
      <c r="CS34" s="327" t="str">
        <f t="shared" si="70"/>
        <v/>
      </c>
      <c r="CT34" s="327" t="str">
        <f t="shared" si="74"/>
        <v/>
      </c>
      <c r="CU34" s="327"/>
      <c r="CV34" s="327" t="str">
        <f t="shared" si="75"/>
        <v/>
      </c>
    </row>
    <row r="35" spans="1:100" ht="17.25" customHeight="1" x14ac:dyDescent="0.15">
      <c r="A35" s="58">
        <v>27</v>
      </c>
      <c r="B35" s="289" t="s">
        <v>419</v>
      </c>
      <c r="C35" s="65">
        <v>1</v>
      </c>
      <c r="D35" s="286" t="s">
        <v>393</v>
      </c>
      <c r="E35" s="62" t="s">
        <v>467</v>
      </c>
      <c r="F35" s="68"/>
      <c r="G35" s="286"/>
      <c r="H35" s="328"/>
      <c r="I35" s="19" t="str">
        <f t="shared" si="0"/>
        <v>1</v>
      </c>
      <c r="J35" s="17" t="str">
        <f t="shared" si="1"/>
        <v/>
      </c>
      <c r="K35" s="17">
        <f>IF(BH35="1",COUNTIF(BH$9:BH35,"1"),"")</f>
        <v>9</v>
      </c>
      <c r="L35" s="17" t="str">
        <f t="shared" si="2"/>
        <v>03</v>
      </c>
      <c r="M35" s="17" t="str">
        <f t="shared" si="3"/>
        <v>15</v>
      </c>
      <c r="N35" s="17" t="str">
        <f>IF(BI35="1",COUNTIF(BI$9:BI35,"1"),"")</f>
        <v/>
      </c>
      <c r="O35" s="17" t="str">
        <f t="shared" si="4"/>
        <v/>
      </c>
      <c r="P35" s="20" t="str">
        <f t="shared" si="5"/>
        <v/>
      </c>
      <c r="Q35" s="1"/>
      <c r="R35" s="12">
        <f t="shared" ref="R35:AE35" ca="1" si="83">R11</f>
        <v>3</v>
      </c>
      <c r="S35" s="43">
        <f t="shared" ca="1" si="83"/>
        <v>2</v>
      </c>
      <c r="T35" s="43">
        <f t="shared" ca="1" si="83"/>
        <v>0</v>
      </c>
      <c r="U35" s="43">
        <f t="shared" ca="1" si="83"/>
        <v>2</v>
      </c>
      <c r="V35" s="43">
        <f t="shared" ca="1" si="83"/>
        <v>0</v>
      </c>
      <c r="W35" s="43">
        <f t="shared" ca="1" si="83"/>
        <v>0</v>
      </c>
      <c r="X35" s="14">
        <f t="shared" si="83"/>
        <v>5</v>
      </c>
      <c r="Y35" s="12">
        <f t="shared" ca="1" si="83"/>
        <v>3</v>
      </c>
      <c r="Z35" s="43">
        <f t="shared" ca="1" si="83"/>
        <v>4</v>
      </c>
      <c r="AA35" s="43">
        <f t="shared" ca="1" si="83"/>
        <v>0</v>
      </c>
      <c r="AB35" s="43">
        <f t="shared" ca="1" si="83"/>
        <v>0</v>
      </c>
      <c r="AC35" s="43">
        <f t="shared" ca="1" si="83"/>
        <v>1</v>
      </c>
      <c r="AD35" s="43">
        <f t="shared" ca="1" si="83"/>
        <v>0</v>
      </c>
      <c r="AE35" s="56">
        <f t="shared" si="83"/>
        <v>4</v>
      </c>
      <c r="AH35" s="2">
        <f t="shared" si="77"/>
        <v>1</v>
      </c>
      <c r="AI35" s="2" t="str">
        <f t="shared" si="78"/>
        <v/>
      </c>
      <c r="AJ35" s="2" t="str">
        <f t="shared" si="42"/>
        <v/>
      </c>
      <c r="AK35" s="2" t="str">
        <f t="shared" si="43"/>
        <v/>
      </c>
      <c r="AL35" s="2" t="str">
        <f t="shared" si="44"/>
        <v/>
      </c>
      <c r="AM35" s="2" t="str">
        <f t="shared" si="45"/>
        <v/>
      </c>
      <c r="AN35" s="2" t="str">
        <f t="shared" si="46"/>
        <v/>
      </c>
      <c r="AO35" s="2" t="str">
        <f t="shared" si="79"/>
        <v/>
      </c>
      <c r="AP35" s="2" t="str">
        <f t="shared" si="80"/>
        <v/>
      </c>
      <c r="AQ35" s="2" t="str">
        <f t="shared" si="71"/>
        <v/>
      </c>
      <c r="AR35" s="2" t="str">
        <f t="shared" si="49"/>
        <v/>
      </c>
      <c r="AS35" s="2" t="str">
        <f t="shared" si="50"/>
        <v/>
      </c>
      <c r="AT35" s="2" t="str">
        <f t="shared" si="51"/>
        <v/>
      </c>
      <c r="AU35" s="2" t="str">
        <f t="shared" si="52"/>
        <v/>
      </c>
      <c r="AV35" s="2" t="str">
        <f t="shared" si="53"/>
        <v xml:space="preserve"> </v>
      </c>
      <c r="AW35" s="2" t="str">
        <f t="shared" si="14"/>
        <v xml:space="preserve"> </v>
      </c>
      <c r="AX35" s="2" t="str">
        <f t="shared" si="15"/>
        <v xml:space="preserve"> </v>
      </c>
      <c r="AY35" s="2" t="str">
        <f t="shared" si="16"/>
        <v xml:space="preserve"> </v>
      </c>
      <c r="AZ35" s="2"/>
      <c r="BA35" s="2" t="str">
        <f t="shared" si="54"/>
        <v/>
      </c>
      <c r="BB35" s="2" t="str">
        <f t="shared" si="55"/>
        <v/>
      </c>
      <c r="BC35" s="2" t="str">
        <f t="shared" si="56"/>
        <v/>
      </c>
      <c r="BD35" s="2" t="str">
        <f t="shared" si="57"/>
        <v/>
      </c>
      <c r="BH35" s="13" t="str">
        <f t="shared" si="58"/>
        <v>1</v>
      </c>
      <c r="BI35" s="15" t="str">
        <f t="shared" si="59"/>
        <v/>
      </c>
      <c r="BJ35" s="4">
        <f t="shared" si="17"/>
        <v>1</v>
      </c>
      <c r="BK35" s="7" t="str">
        <f t="shared" si="18"/>
        <v/>
      </c>
      <c r="BL35" s="7" t="str">
        <f t="shared" si="19"/>
        <v>得点</v>
      </c>
      <c r="BM35" s="8">
        <f t="shared" si="60"/>
        <v>1</v>
      </c>
      <c r="BN35" s="8" t="str">
        <f t="shared" si="20"/>
        <v/>
      </c>
      <c r="BO35" s="8" t="str">
        <f t="shared" si="76"/>
        <v>1</v>
      </c>
      <c r="BP35" s="8" t="str">
        <f t="shared" si="21"/>
        <v>03</v>
      </c>
      <c r="BQ35" s="8" t="str">
        <f t="shared" si="22"/>
        <v>15</v>
      </c>
      <c r="BR35" s="8" t="str">
        <f t="shared" si="23"/>
        <v/>
      </c>
      <c r="BS35" s="8" t="str">
        <f t="shared" si="62"/>
        <v/>
      </c>
      <c r="BT35" s="9" t="str">
        <f t="shared" si="63"/>
        <v/>
      </c>
      <c r="BU35" s="10">
        <f t="shared" si="24"/>
        <v>0</v>
      </c>
      <c r="BV35" s="7" t="str">
        <f t="shared" si="25"/>
        <v/>
      </c>
      <c r="BW35" s="7" t="str">
        <f t="shared" si="26"/>
        <v/>
      </c>
      <c r="BX35" s="5" t="str">
        <f t="shared" si="27"/>
        <v/>
      </c>
      <c r="BY35" s="3" t="str">
        <f t="shared" si="28"/>
        <v/>
      </c>
      <c r="BZ35" s="5" t="str">
        <f t="shared" si="29"/>
        <v/>
      </c>
      <c r="CA35" s="8" t="str">
        <f t="shared" si="30"/>
        <v/>
      </c>
      <c r="CB35" s="8" t="str">
        <f t="shared" si="64"/>
        <v/>
      </c>
      <c r="CC35" s="8" t="str">
        <f t="shared" si="31"/>
        <v/>
      </c>
      <c r="CD35" s="8" t="str">
        <f t="shared" si="32"/>
        <v/>
      </c>
      <c r="CE35" s="8" t="str">
        <f t="shared" si="33"/>
        <v/>
      </c>
      <c r="CF35" s="8" t="str">
        <f t="shared" si="65"/>
        <v/>
      </c>
      <c r="CG35" s="8" t="str">
        <f t="shared" si="34"/>
        <v/>
      </c>
      <c r="CH35" s="8" t="str">
        <f t="shared" si="35"/>
        <v/>
      </c>
      <c r="CI35" s="4"/>
      <c r="CJ35" s="4" t="str">
        <f t="shared" si="36"/>
        <v/>
      </c>
      <c r="CK35" s="5" t="str">
        <f t="shared" si="37"/>
        <v/>
      </c>
      <c r="CL35" s="1" t="str">
        <f t="shared" si="66"/>
        <v/>
      </c>
      <c r="CM35" s="326" t="str">
        <f t="shared" si="67"/>
        <v/>
      </c>
      <c r="CN35" s="326" t="str">
        <f t="shared" si="68"/>
        <v/>
      </c>
      <c r="CO35" s="327" t="str">
        <f t="shared" si="72"/>
        <v/>
      </c>
      <c r="CP35" s="327"/>
      <c r="CQ35" s="327" t="str">
        <f t="shared" si="73"/>
        <v/>
      </c>
      <c r="CR35" s="327" t="str">
        <f t="shared" si="69"/>
        <v/>
      </c>
      <c r="CS35" s="327" t="str">
        <f t="shared" si="70"/>
        <v/>
      </c>
      <c r="CT35" s="327" t="str">
        <f t="shared" si="74"/>
        <v/>
      </c>
      <c r="CU35" s="327"/>
      <c r="CV35" s="327" t="str">
        <f t="shared" si="75"/>
        <v/>
      </c>
    </row>
    <row r="36" spans="1:100" ht="17.25" customHeight="1" x14ac:dyDescent="0.15">
      <c r="A36" s="58">
        <v>28</v>
      </c>
      <c r="B36" s="289" t="s">
        <v>419</v>
      </c>
      <c r="C36" s="65">
        <v>1</v>
      </c>
      <c r="D36" s="286" t="s">
        <v>393</v>
      </c>
      <c r="E36" s="62" t="s">
        <v>468</v>
      </c>
      <c r="F36" s="68"/>
      <c r="G36" s="286"/>
      <c r="H36" s="328"/>
      <c r="I36" s="19" t="str">
        <f t="shared" si="0"/>
        <v>1</v>
      </c>
      <c r="J36" s="17" t="str">
        <f t="shared" si="1"/>
        <v/>
      </c>
      <c r="K36" s="17">
        <f>IF(BH36="1",COUNTIF(BH$9:BH36,"1"),"")</f>
        <v>10</v>
      </c>
      <c r="L36" s="17" t="str">
        <f t="shared" si="2"/>
        <v>04</v>
      </c>
      <c r="M36" s="17" t="str">
        <f t="shared" si="3"/>
        <v>00</v>
      </c>
      <c r="N36" s="17" t="str">
        <f>IF(BI36="1",COUNTIF(BI$9:BI36,"1"),"")</f>
        <v/>
      </c>
      <c r="O36" s="17" t="str">
        <f t="shared" si="4"/>
        <v/>
      </c>
      <c r="P36" s="20" t="str">
        <f t="shared" si="5"/>
        <v/>
      </c>
      <c r="Q36" s="1"/>
      <c r="R36" s="12">
        <f t="shared" ref="R36:AE36" ca="1" si="84">R12</f>
        <v>4</v>
      </c>
      <c r="S36" s="43">
        <f t="shared" ca="1" si="84"/>
        <v>0</v>
      </c>
      <c r="T36" s="43">
        <f t="shared" ca="1" si="84"/>
        <v>0</v>
      </c>
      <c r="U36" s="43">
        <f t="shared" ca="1" si="84"/>
        <v>0</v>
      </c>
      <c r="V36" s="43">
        <f t="shared" ca="1" si="84"/>
        <v>0</v>
      </c>
      <c r="W36" s="43">
        <f t="shared" ca="1" si="84"/>
        <v>0</v>
      </c>
      <c r="X36" s="14">
        <f t="shared" si="84"/>
        <v>12</v>
      </c>
      <c r="Y36" s="12">
        <f t="shared" ca="1" si="84"/>
        <v>4</v>
      </c>
      <c r="Z36" s="43">
        <f t="shared" ca="1" si="84"/>
        <v>2</v>
      </c>
      <c r="AA36" s="43">
        <f t="shared" ca="1" si="84"/>
        <v>0</v>
      </c>
      <c r="AB36" s="43">
        <f t="shared" ca="1" si="84"/>
        <v>0</v>
      </c>
      <c r="AC36" s="43">
        <f t="shared" ca="1" si="84"/>
        <v>0</v>
      </c>
      <c r="AD36" s="43">
        <f t="shared" ca="1" si="84"/>
        <v>0</v>
      </c>
      <c r="AE36" s="14">
        <f t="shared" si="84"/>
        <v>10</v>
      </c>
      <c r="AH36" s="2">
        <f t="shared" si="77"/>
        <v>1</v>
      </c>
      <c r="AI36" s="2" t="str">
        <f t="shared" si="78"/>
        <v/>
      </c>
      <c r="AJ36" s="2" t="str">
        <f t="shared" si="42"/>
        <v/>
      </c>
      <c r="AK36" s="2" t="str">
        <f t="shared" si="43"/>
        <v/>
      </c>
      <c r="AL36" s="2" t="str">
        <f t="shared" si="44"/>
        <v/>
      </c>
      <c r="AM36" s="2" t="str">
        <f t="shared" si="45"/>
        <v/>
      </c>
      <c r="AN36" s="2" t="str">
        <f t="shared" si="46"/>
        <v/>
      </c>
      <c r="AO36" s="2" t="str">
        <f t="shared" si="79"/>
        <v/>
      </c>
      <c r="AP36" s="2" t="str">
        <f t="shared" si="80"/>
        <v/>
      </c>
      <c r="AQ36" s="2" t="str">
        <f t="shared" si="71"/>
        <v/>
      </c>
      <c r="AR36" s="2" t="str">
        <f t="shared" si="49"/>
        <v/>
      </c>
      <c r="AS36" s="2" t="str">
        <f t="shared" si="50"/>
        <v/>
      </c>
      <c r="AT36" s="2" t="str">
        <f t="shared" si="51"/>
        <v/>
      </c>
      <c r="AU36" s="2" t="str">
        <f t="shared" si="52"/>
        <v/>
      </c>
      <c r="AV36" s="2" t="str">
        <f t="shared" si="53"/>
        <v xml:space="preserve"> </v>
      </c>
      <c r="AW36" s="2" t="str">
        <f t="shared" si="14"/>
        <v xml:space="preserve"> </v>
      </c>
      <c r="AX36" s="2" t="str">
        <f t="shared" si="15"/>
        <v xml:space="preserve"> </v>
      </c>
      <c r="AY36" s="2" t="str">
        <f t="shared" si="16"/>
        <v xml:space="preserve"> </v>
      </c>
      <c r="AZ36" s="2"/>
      <c r="BA36" s="2" t="str">
        <f t="shared" si="54"/>
        <v/>
      </c>
      <c r="BB36" s="2" t="str">
        <f t="shared" si="55"/>
        <v/>
      </c>
      <c r="BC36" s="2" t="str">
        <f t="shared" si="56"/>
        <v/>
      </c>
      <c r="BD36" s="2" t="str">
        <f t="shared" si="57"/>
        <v/>
      </c>
      <c r="BH36" s="13" t="str">
        <f t="shared" si="58"/>
        <v>1</v>
      </c>
      <c r="BI36" s="15" t="str">
        <f t="shared" si="59"/>
        <v/>
      </c>
      <c r="BJ36" s="4">
        <f t="shared" si="17"/>
        <v>1</v>
      </c>
      <c r="BK36" s="7" t="str">
        <f t="shared" si="18"/>
        <v/>
      </c>
      <c r="BL36" s="7" t="str">
        <f t="shared" si="19"/>
        <v>得点</v>
      </c>
      <c r="BM36" s="8">
        <f t="shared" si="60"/>
        <v>1</v>
      </c>
      <c r="BN36" s="8" t="str">
        <f t="shared" si="20"/>
        <v/>
      </c>
      <c r="BO36" s="8" t="str">
        <f t="shared" si="76"/>
        <v>1</v>
      </c>
      <c r="BP36" s="8" t="str">
        <f t="shared" si="21"/>
        <v>04</v>
      </c>
      <c r="BQ36" s="8" t="str">
        <f t="shared" si="22"/>
        <v>00</v>
      </c>
      <c r="BR36" s="8" t="str">
        <f t="shared" si="23"/>
        <v/>
      </c>
      <c r="BS36" s="8" t="str">
        <f t="shared" si="62"/>
        <v/>
      </c>
      <c r="BT36" s="9" t="str">
        <f t="shared" si="63"/>
        <v/>
      </c>
      <c r="BU36" s="10">
        <f t="shared" si="24"/>
        <v>0</v>
      </c>
      <c r="BV36" s="7" t="str">
        <f t="shared" si="25"/>
        <v/>
      </c>
      <c r="BW36" s="7" t="str">
        <f t="shared" si="26"/>
        <v/>
      </c>
      <c r="BX36" s="5" t="str">
        <f t="shared" si="27"/>
        <v/>
      </c>
      <c r="BY36" s="3" t="str">
        <f t="shared" si="28"/>
        <v/>
      </c>
      <c r="BZ36" s="5" t="str">
        <f t="shared" si="29"/>
        <v/>
      </c>
      <c r="CA36" s="8" t="str">
        <f t="shared" si="30"/>
        <v/>
      </c>
      <c r="CB36" s="8" t="str">
        <f t="shared" si="64"/>
        <v/>
      </c>
      <c r="CC36" s="8" t="str">
        <f t="shared" si="31"/>
        <v/>
      </c>
      <c r="CD36" s="8" t="str">
        <f t="shared" si="32"/>
        <v/>
      </c>
      <c r="CE36" s="8" t="str">
        <f t="shared" si="33"/>
        <v/>
      </c>
      <c r="CF36" s="8" t="str">
        <f t="shared" si="65"/>
        <v/>
      </c>
      <c r="CG36" s="8" t="str">
        <f t="shared" si="34"/>
        <v/>
      </c>
      <c r="CH36" s="8" t="str">
        <f t="shared" si="35"/>
        <v/>
      </c>
      <c r="CI36" s="4"/>
      <c r="CJ36" s="4" t="str">
        <f t="shared" si="36"/>
        <v/>
      </c>
      <c r="CK36" s="5" t="str">
        <f t="shared" si="37"/>
        <v/>
      </c>
      <c r="CL36" s="1" t="str">
        <f t="shared" si="66"/>
        <v/>
      </c>
      <c r="CM36" s="326" t="str">
        <f t="shared" si="67"/>
        <v/>
      </c>
      <c r="CN36" s="326" t="str">
        <f t="shared" si="68"/>
        <v/>
      </c>
      <c r="CO36" s="327" t="str">
        <f t="shared" si="72"/>
        <v/>
      </c>
      <c r="CP36" s="327"/>
      <c r="CQ36" s="327" t="str">
        <f t="shared" si="73"/>
        <v/>
      </c>
      <c r="CR36" s="327" t="str">
        <f t="shared" si="69"/>
        <v/>
      </c>
      <c r="CS36" s="327" t="str">
        <f t="shared" si="70"/>
        <v/>
      </c>
      <c r="CT36" s="327" t="str">
        <f t="shared" si="74"/>
        <v/>
      </c>
      <c r="CU36" s="327"/>
      <c r="CV36" s="327" t="str">
        <f t="shared" si="75"/>
        <v/>
      </c>
    </row>
    <row r="37" spans="1:100" ht="17.25" customHeight="1" x14ac:dyDescent="0.15">
      <c r="A37" s="58">
        <v>29</v>
      </c>
      <c r="B37" s="289" t="s">
        <v>420</v>
      </c>
      <c r="C37" s="65">
        <v>12</v>
      </c>
      <c r="D37" s="286" t="s">
        <v>393</v>
      </c>
      <c r="E37" s="62" t="s">
        <v>469</v>
      </c>
      <c r="F37" s="68"/>
      <c r="G37" s="286"/>
      <c r="H37" s="328"/>
      <c r="I37" s="19" t="str">
        <f t="shared" si="0"/>
        <v/>
      </c>
      <c r="J37" s="17" t="str">
        <f t="shared" si="1"/>
        <v/>
      </c>
      <c r="K37" s="17" t="str">
        <f>IF(BH37="1",COUNTIF(BH$9:BH37,"1"),"")</f>
        <v/>
      </c>
      <c r="L37" s="17" t="str">
        <f t="shared" si="2"/>
        <v>04</v>
      </c>
      <c r="M37" s="17" t="str">
        <f t="shared" si="3"/>
        <v>50</v>
      </c>
      <c r="N37" s="17">
        <f>IF(BI37="1",COUNTIF(BI$9:BI37,"1"),"")</f>
        <v>11</v>
      </c>
      <c r="O37" s="17" t="str">
        <f t="shared" si="4"/>
        <v/>
      </c>
      <c r="P37" s="20" t="str">
        <f t="shared" si="5"/>
        <v>12</v>
      </c>
      <c r="Q37" s="1"/>
      <c r="R37" s="12">
        <f t="shared" ref="R37:W49" ca="1" si="85">R13</f>
        <v>5</v>
      </c>
      <c r="S37" s="43">
        <f t="shared" ca="1" si="85"/>
        <v>6</v>
      </c>
      <c r="T37" s="43">
        <f t="shared" ca="1" si="85"/>
        <v>0</v>
      </c>
      <c r="U37" s="43">
        <f t="shared" ca="1" si="85"/>
        <v>1</v>
      </c>
      <c r="V37" s="43">
        <f t="shared" ca="1" si="85"/>
        <v>0</v>
      </c>
      <c r="W37" s="43">
        <f t="shared" ca="1" si="85"/>
        <v>0</v>
      </c>
      <c r="X37" s="14"/>
      <c r="Y37" s="12">
        <f t="shared" ref="Y37:AD49" ca="1" si="86">Y13</f>
        <v>5</v>
      </c>
      <c r="Z37" s="43">
        <f t="shared" ca="1" si="86"/>
        <v>2</v>
      </c>
      <c r="AA37" s="43">
        <f t="shared" ca="1" si="86"/>
        <v>0</v>
      </c>
      <c r="AB37" s="43">
        <f t="shared" ca="1" si="86"/>
        <v>2</v>
      </c>
      <c r="AC37" s="43">
        <f t="shared" ca="1" si="86"/>
        <v>0</v>
      </c>
      <c r="AD37" s="43">
        <f t="shared" ca="1" si="86"/>
        <v>0</v>
      </c>
      <c r="AE37" s="57"/>
      <c r="AH37" s="2" t="str">
        <f t="shared" si="77"/>
        <v/>
      </c>
      <c r="AI37" s="2" t="str">
        <f t="shared" si="78"/>
        <v/>
      </c>
      <c r="AJ37" s="2" t="str">
        <f t="shared" si="42"/>
        <v/>
      </c>
      <c r="AK37" s="2" t="str">
        <f t="shared" si="43"/>
        <v/>
      </c>
      <c r="AL37" s="2" t="str">
        <f t="shared" si="44"/>
        <v/>
      </c>
      <c r="AM37" s="2" t="str">
        <f t="shared" si="45"/>
        <v/>
      </c>
      <c r="AN37" s="2" t="str">
        <f t="shared" si="46"/>
        <v/>
      </c>
      <c r="AO37" s="2" t="str">
        <f t="shared" si="79"/>
        <v/>
      </c>
      <c r="AP37" s="2">
        <f t="shared" si="80"/>
        <v>12</v>
      </c>
      <c r="AQ37" s="2" t="str">
        <f t="shared" si="71"/>
        <v/>
      </c>
      <c r="AR37" s="2" t="str">
        <f t="shared" si="49"/>
        <v/>
      </c>
      <c r="AS37" s="2" t="str">
        <f t="shared" si="50"/>
        <v/>
      </c>
      <c r="AT37" s="2" t="str">
        <f t="shared" si="51"/>
        <v/>
      </c>
      <c r="AU37" s="2" t="str">
        <f t="shared" si="52"/>
        <v/>
      </c>
      <c r="AV37" s="2" t="str">
        <f t="shared" si="53"/>
        <v xml:space="preserve"> </v>
      </c>
      <c r="AW37" s="2" t="str">
        <f t="shared" si="14"/>
        <v xml:space="preserve"> </v>
      </c>
      <c r="AX37" s="2" t="str">
        <f t="shared" si="15"/>
        <v xml:space="preserve"> </v>
      </c>
      <c r="AY37" s="2" t="str">
        <f t="shared" si="16"/>
        <v xml:space="preserve"> </v>
      </c>
      <c r="AZ37" s="2"/>
      <c r="BA37" s="2" t="str">
        <f t="shared" si="54"/>
        <v/>
      </c>
      <c r="BB37" s="2" t="str">
        <f t="shared" si="55"/>
        <v/>
      </c>
      <c r="BC37" s="2" t="str">
        <f t="shared" si="56"/>
        <v/>
      </c>
      <c r="BD37" s="2" t="str">
        <f t="shared" si="57"/>
        <v/>
      </c>
      <c r="BH37" s="13" t="str">
        <f t="shared" si="58"/>
        <v/>
      </c>
      <c r="BI37" s="15" t="str">
        <f t="shared" si="59"/>
        <v>1</v>
      </c>
      <c r="BJ37" s="4" t="str">
        <f t="shared" si="17"/>
        <v/>
      </c>
      <c r="BK37" s="7" t="str">
        <f t="shared" si="18"/>
        <v/>
      </c>
      <c r="BL37" s="7" t="str">
        <f t="shared" si="19"/>
        <v/>
      </c>
      <c r="BM37" s="8" t="str">
        <f t="shared" si="60"/>
        <v/>
      </c>
      <c r="BN37" s="8" t="str">
        <f t="shared" si="20"/>
        <v/>
      </c>
      <c r="BO37" s="8" t="str">
        <f t="shared" si="76"/>
        <v/>
      </c>
      <c r="BP37" s="8" t="str">
        <f t="shared" si="21"/>
        <v/>
      </c>
      <c r="BQ37" s="8" t="str">
        <f t="shared" si="22"/>
        <v/>
      </c>
      <c r="BR37" s="8" t="str">
        <f t="shared" si="23"/>
        <v/>
      </c>
      <c r="BS37" s="8" t="str">
        <f t="shared" si="62"/>
        <v/>
      </c>
      <c r="BT37" s="9" t="str">
        <f t="shared" si="63"/>
        <v/>
      </c>
      <c r="BU37" s="10" t="str">
        <f t="shared" si="24"/>
        <v/>
      </c>
      <c r="BV37" s="7" t="str">
        <f t="shared" si="25"/>
        <v/>
      </c>
      <c r="BW37" s="7" t="str">
        <f t="shared" si="26"/>
        <v/>
      </c>
      <c r="BX37" s="5" t="str">
        <f t="shared" si="27"/>
        <v/>
      </c>
      <c r="BY37" s="3" t="str">
        <f t="shared" si="28"/>
        <v/>
      </c>
      <c r="BZ37" s="5">
        <f t="shared" si="29"/>
        <v>0</v>
      </c>
      <c r="CA37" s="8" t="str">
        <f t="shared" si="30"/>
        <v/>
      </c>
      <c r="CB37" s="8" t="str">
        <f t="shared" si="64"/>
        <v/>
      </c>
      <c r="CC37" s="8" t="str">
        <f t="shared" si="31"/>
        <v/>
      </c>
      <c r="CD37" s="8" t="str">
        <f t="shared" si="32"/>
        <v>04</v>
      </c>
      <c r="CE37" s="8" t="str">
        <f t="shared" si="33"/>
        <v>50</v>
      </c>
      <c r="CF37" s="8" t="str">
        <f t="shared" si="65"/>
        <v>1</v>
      </c>
      <c r="CG37" s="8" t="str">
        <f t="shared" si="34"/>
        <v/>
      </c>
      <c r="CH37" s="8">
        <f t="shared" si="35"/>
        <v>12</v>
      </c>
      <c r="CI37" s="4"/>
      <c r="CJ37" s="4" t="str">
        <f t="shared" si="36"/>
        <v/>
      </c>
      <c r="CK37" s="5" t="str">
        <f t="shared" si="37"/>
        <v>得点</v>
      </c>
      <c r="CL37" s="1" t="str">
        <f t="shared" si="66"/>
        <v/>
      </c>
      <c r="CM37" s="326" t="str">
        <f t="shared" si="67"/>
        <v/>
      </c>
      <c r="CN37" s="326" t="str">
        <f t="shared" si="68"/>
        <v/>
      </c>
      <c r="CO37" s="327" t="str">
        <f t="shared" si="72"/>
        <v/>
      </c>
      <c r="CP37" s="327"/>
      <c r="CQ37" s="327" t="str">
        <f t="shared" si="73"/>
        <v/>
      </c>
      <c r="CR37" s="327" t="str">
        <f t="shared" si="69"/>
        <v/>
      </c>
      <c r="CS37" s="327" t="str">
        <f t="shared" si="70"/>
        <v/>
      </c>
      <c r="CT37" s="327" t="str">
        <f t="shared" si="74"/>
        <v/>
      </c>
      <c r="CU37" s="327"/>
      <c r="CV37" s="327" t="str">
        <f t="shared" si="75"/>
        <v/>
      </c>
    </row>
    <row r="38" spans="1:100" ht="17.25" customHeight="1" x14ac:dyDescent="0.15">
      <c r="A38" s="58">
        <v>30</v>
      </c>
      <c r="B38" s="289" t="s">
        <v>420</v>
      </c>
      <c r="C38" s="65">
        <v>12</v>
      </c>
      <c r="D38" s="286" t="s">
        <v>462</v>
      </c>
      <c r="E38" s="62" t="s">
        <v>470</v>
      </c>
      <c r="F38" s="68">
        <v>2</v>
      </c>
      <c r="G38" s="286" t="s">
        <v>456</v>
      </c>
      <c r="H38" s="328"/>
      <c r="I38" s="19" t="str">
        <f t="shared" si="0"/>
        <v>2</v>
      </c>
      <c r="J38" s="17" t="str">
        <f t="shared" si="1"/>
        <v>○</v>
      </c>
      <c r="K38" s="17">
        <f>IF(BH38="1",COUNTIF(BH$9:BH38,"1"),"")</f>
        <v>11</v>
      </c>
      <c r="L38" s="17" t="str">
        <f t="shared" si="2"/>
        <v>05</v>
      </c>
      <c r="M38" s="17" t="str">
        <f t="shared" si="3"/>
        <v>16</v>
      </c>
      <c r="N38" s="17" t="str">
        <f>IF(BI38="1",COUNTIF(BI$9:BI38,"1"),"")</f>
        <v/>
      </c>
      <c r="O38" s="17" t="str">
        <f t="shared" si="4"/>
        <v>S</v>
      </c>
      <c r="P38" s="20" t="str">
        <f t="shared" si="5"/>
        <v>12</v>
      </c>
      <c r="Q38" s="1"/>
      <c r="R38" s="12">
        <f t="shared" ca="1" si="85"/>
        <v>6</v>
      </c>
      <c r="S38" s="43">
        <f t="shared" ca="1" si="85"/>
        <v>1</v>
      </c>
      <c r="T38" s="43">
        <f t="shared" ca="1" si="85"/>
        <v>0</v>
      </c>
      <c r="U38" s="43">
        <f t="shared" ca="1" si="85"/>
        <v>0</v>
      </c>
      <c r="V38" s="43">
        <f t="shared" ca="1" si="85"/>
        <v>0</v>
      </c>
      <c r="W38" s="43">
        <f t="shared" ca="1" si="85"/>
        <v>0</v>
      </c>
      <c r="X38" s="71"/>
      <c r="Y38" s="72">
        <f t="shared" ca="1" si="86"/>
        <v>6</v>
      </c>
      <c r="Z38" s="73">
        <f t="shared" ca="1" si="86"/>
        <v>0</v>
      </c>
      <c r="AA38" s="73">
        <f t="shared" ca="1" si="86"/>
        <v>0</v>
      </c>
      <c r="AB38" s="73">
        <f t="shared" ca="1" si="86"/>
        <v>0</v>
      </c>
      <c r="AC38" s="73">
        <f t="shared" ca="1" si="86"/>
        <v>0</v>
      </c>
      <c r="AD38" s="73">
        <f t="shared" ca="1" si="86"/>
        <v>0</v>
      </c>
      <c r="AE38" s="71"/>
      <c r="AH38" s="2" t="str">
        <f t="shared" si="77"/>
        <v/>
      </c>
      <c r="AI38" s="2">
        <f t="shared" si="78"/>
        <v>2</v>
      </c>
      <c r="AJ38" s="2" t="str">
        <f t="shared" si="42"/>
        <v/>
      </c>
      <c r="AK38" s="2" t="str">
        <f t="shared" si="43"/>
        <v/>
      </c>
      <c r="AL38" s="2" t="str">
        <f t="shared" si="44"/>
        <v>○</v>
      </c>
      <c r="AM38" s="2" t="str">
        <f t="shared" si="45"/>
        <v/>
      </c>
      <c r="AN38" s="2" t="str">
        <f t="shared" si="46"/>
        <v/>
      </c>
      <c r="AO38" s="2" t="str">
        <f t="shared" si="79"/>
        <v/>
      </c>
      <c r="AP38" s="2" t="str">
        <f t="shared" si="80"/>
        <v/>
      </c>
      <c r="AQ38" s="2" t="str">
        <f t="shared" si="71"/>
        <v/>
      </c>
      <c r="AR38" s="2" t="str">
        <f t="shared" si="49"/>
        <v/>
      </c>
      <c r="AS38" s="2" t="str">
        <f t="shared" si="50"/>
        <v/>
      </c>
      <c r="AT38" s="2" t="str">
        <f t="shared" si="51"/>
        <v/>
      </c>
      <c r="AU38" s="2" t="str">
        <f t="shared" si="52"/>
        <v/>
      </c>
      <c r="AV38" s="2" t="str">
        <f t="shared" si="53"/>
        <v xml:space="preserve"> </v>
      </c>
      <c r="AW38" s="2" t="str">
        <f t="shared" si="14"/>
        <v xml:space="preserve"> </v>
      </c>
      <c r="AX38" s="2" t="str">
        <f t="shared" si="15"/>
        <v xml:space="preserve"> </v>
      </c>
      <c r="AY38" s="2" t="str">
        <f t="shared" si="16"/>
        <v xml:space="preserve"> </v>
      </c>
      <c r="AZ38" s="2"/>
      <c r="BA38" s="2" t="str">
        <f t="shared" si="54"/>
        <v/>
      </c>
      <c r="BB38" s="2" t="str">
        <f t="shared" si="55"/>
        <v>12</v>
      </c>
      <c r="BC38" s="2" t="str">
        <f t="shared" si="56"/>
        <v/>
      </c>
      <c r="BD38" s="2" t="str">
        <f t="shared" si="57"/>
        <v/>
      </c>
      <c r="BH38" s="13" t="str">
        <f t="shared" si="58"/>
        <v>1</v>
      </c>
      <c r="BI38" s="15" t="str">
        <f t="shared" si="59"/>
        <v/>
      </c>
      <c r="BJ38" s="4" t="str">
        <f t="shared" si="17"/>
        <v/>
      </c>
      <c r="BK38" s="7" t="str">
        <f t="shared" si="18"/>
        <v>S</v>
      </c>
      <c r="BL38" s="7" t="str">
        <f t="shared" si="19"/>
        <v/>
      </c>
      <c r="BM38" s="8" t="str">
        <f t="shared" si="60"/>
        <v/>
      </c>
      <c r="BN38" s="8" t="str">
        <f t="shared" si="20"/>
        <v/>
      </c>
      <c r="BO38" s="8" t="str">
        <f t="shared" si="76"/>
        <v/>
      </c>
      <c r="BP38" s="8" t="str">
        <f t="shared" si="21"/>
        <v/>
      </c>
      <c r="BQ38" s="8" t="str">
        <f t="shared" si="22"/>
        <v/>
      </c>
      <c r="BR38" s="8" t="str">
        <f t="shared" si="23"/>
        <v/>
      </c>
      <c r="BS38" s="8" t="str">
        <f t="shared" si="62"/>
        <v/>
      </c>
      <c r="BT38" s="9" t="str">
        <f t="shared" si="63"/>
        <v/>
      </c>
      <c r="BU38" s="10" t="str">
        <f t="shared" si="24"/>
        <v/>
      </c>
      <c r="BV38" s="7" t="str">
        <f t="shared" si="25"/>
        <v/>
      </c>
      <c r="BW38" s="7" t="str">
        <f t="shared" si="26"/>
        <v/>
      </c>
      <c r="BX38" s="5" t="str">
        <f t="shared" si="27"/>
        <v>○</v>
      </c>
      <c r="BY38" s="3" t="str">
        <f t="shared" si="28"/>
        <v>○</v>
      </c>
      <c r="BZ38" s="5">
        <f t="shared" si="29"/>
        <v>2</v>
      </c>
      <c r="CA38" s="8">
        <f t="shared" si="30"/>
        <v>2</v>
      </c>
      <c r="CB38" s="8" t="str">
        <f t="shared" si="64"/>
        <v>○</v>
      </c>
      <c r="CC38" s="8" t="str">
        <f t="shared" si="31"/>
        <v>1</v>
      </c>
      <c r="CD38" s="8" t="str">
        <f t="shared" si="32"/>
        <v>05</v>
      </c>
      <c r="CE38" s="8" t="str">
        <f t="shared" si="33"/>
        <v>16</v>
      </c>
      <c r="CF38" s="8" t="str">
        <f t="shared" si="65"/>
        <v/>
      </c>
      <c r="CG38" s="8" t="str">
        <f t="shared" si="34"/>
        <v>S</v>
      </c>
      <c r="CH38" s="8">
        <f t="shared" si="35"/>
        <v>12</v>
      </c>
      <c r="CI38" s="4"/>
      <c r="CJ38" s="4" t="str">
        <f t="shared" si="36"/>
        <v>○</v>
      </c>
      <c r="CK38" s="5" t="str">
        <f t="shared" si="37"/>
        <v>退場</v>
      </c>
      <c r="CL38" s="1" t="str">
        <f t="shared" si="66"/>
        <v/>
      </c>
      <c r="CM38" s="326" t="str">
        <f t="shared" si="67"/>
        <v/>
      </c>
      <c r="CN38" s="326" t="str">
        <f t="shared" si="68"/>
        <v/>
      </c>
      <c r="CO38" s="327" t="str">
        <f t="shared" si="72"/>
        <v/>
      </c>
      <c r="CP38" s="327"/>
      <c r="CQ38" s="327" t="str">
        <f t="shared" si="73"/>
        <v/>
      </c>
      <c r="CR38" s="327" t="str">
        <f t="shared" si="69"/>
        <v/>
      </c>
      <c r="CS38" s="327" t="str">
        <f t="shared" si="70"/>
        <v/>
      </c>
      <c r="CT38" s="327" t="str">
        <f t="shared" si="74"/>
        <v/>
      </c>
      <c r="CU38" s="327"/>
      <c r="CV38" s="327" t="str">
        <f t="shared" si="75"/>
        <v/>
      </c>
    </row>
    <row r="39" spans="1:100" ht="17.25" customHeight="1" x14ac:dyDescent="0.15">
      <c r="A39" s="58">
        <v>31</v>
      </c>
      <c r="B39" s="289" t="s">
        <v>420</v>
      </c>
      <c r="C39" s="65">
        <v>7</v>
      </c>
      <c r="D39" s="286" t="s">
        <v>393</v>
      </c>
      <c r="E39" s="62" t="s">
        <v>471</v>
      </c>
      <c r="F39" s="68"/>
      <c r="G39" s="286"/>
      <c r="H39" s="328"/>
      <c r="I39" s="19" t="str">
        <f t="shared" si="0"/>
        <v/>
      </c>
      <c r="J39" s="17" t="str">
        <f t="shared" si="1"/>
        <v/>
      </c>
      <c r="K39" s="17" t="str">
        <f>IF(BH39="1",COUNTIF(BH$9:BH39,"1"),"")</f>
        <v/>
      </c>
      <c r="L39" s="17" t="str">
        <f t="shared" si="2"/>
        <v>06</v>
      </c>
      <c r="M39" s="17" t="str">
        <f t="shared" si="3"/>
        <v>15</v>
      </c>
      <c r="N39" s="17">
        <f>IF(BI39="1",COUNTIF(BI$9:BI39,"1"),"")</f>
        <v>12</v>
      </c>
      <c r="O39" s="17" t="str">
        <f t="shared" si="4"/>
        <v/>
      </c>
      <c r="P39" s="20" t="str">
        <f t="shared" si="5"/>
        <v>7</v>
      </c>
      <c r="Q39" s="1"/>
      <c r="R39" s="12">
        <f t="shared" ca="1" si="85"/>
        <v>7</v>
      </c>
      <c r="S39" s="43">
        <f t="shared" ca="1" si="85"/>
        <v>0</v>
      </c>
      <c r="T39" s="43">
        <f t="shared" ca="1" si="85"/>
        <v>1</v>
      </c>
      <c r="U39" s="43">
        <f t="shared" ca="1" si="85"/>
        <v>0</v>
      </c>
      <c r="V39" s="43">
        <f t="shared" ca="1" si="85"/>
        <v>0</v>
      </c>
      <c r="W39" s="43">
        <f t="shared" ca="1" si="85"/>
        <v>0</v>
      </c>
      <c r="X39" s="71"/>
      <c r="Y39" s="72">
        <f t="shared" ca="1" si="86"/>
        <v>7</v>
      </c>
      <c r="Z39" s="73">
        <f t="shared" ca="1" si="86"/>
        <v>1</v>
      </c>
      <c r="AA39" s="73">
        <f t="shared" ca="1" si="86"/>
        <v>0</v>
      </c>
      <c r="AB39" s="73">
        <f t="shared" ca="1" si="86"/>
        <v>1</v>
      </c>
      <c r="AC39" s="73">
        <f t="shared" ca="1" si="86"/>
        <v>0</v>
      </c>
      <c r="AD39" s="73">
        <f t="shared" ca="1" si="86"/>
        <v>0</v>
      </c>
      <c r="AE39" s="71"/>
      <c r="AH39" s="2" t="str">
        <f t="shared" si="77"/>
        <v/>
      </c>
      <c r="AI39" s="2" t="str">
        <f t="shared" si="78"/>
        <v/>
      </c>
      <c r="AJ39" s="2" t="str">
        <f t="shared" si="42"/>
        <v/>
      </c>
      <c r="AK39" s="2" t="str">
        <f t="shared" si="43"/>
        <v/>
      </c>
      <c r="AL39" s="2" t="str">
        <f t="shared" si="44"/>
        <v/>
      </c>
      <c r="AM39" s="2" t="str">
        <f t="shared" si="45"/>
        <v/>
      </c>
      <c r="AN39" s="2" t="str">
        <f t="shared" si="46"/>
        <v/>
      </c>
      <c r="AO39" s="2" t="str">
        <f t="shared" si="79"/>
        <v/>
      </c>
      <c r="AP39" s="2">
        <f t="shared" si="80"/>
        <v>7</v>
      </c>
      <c r="AQ39" s="2" t="str">
        <f t="shared" si="71"/>
        <v/>
      </c>
      <c r="AR39" s="2" t="str">
        <f t="shared" si="49"/>
        <v/>
      </c>
      <c r="AS39" s="2" t="str">
        <f t="shared" si="50"/>
        <v/>
      </c>
      <c r="AT39" s="2" t="str">
        <f t="shared" si="51"/>
        <v/>
      </c>
      <c r="AU39" s="2" t="str">
        <f t="shared" si="52"/>
        <v/>
      </c>
      <c r="AV39" s="2" t="str">
        <f t="shared" si="53"/>
        <v xml:space="preserve"> </v>
      </c>
      <c r="AW39" s="2" t="str">
        <f t="shared" si="14"/>
        <v xml:space="preserve"> </v>
      </c>
      <c r="AX39" s="2" t="str">
        <f t="shared" si="15"/>
        <v xml:space="preserve"> </v>
      </c>
      <c r="AY39" s="2" t="str">
        <f t="shared" si="16"/>
        <v xml:space="preserve"> </v>
      </c>
      <c r="AZ39" s="2"/>
      <c r="BA39" s="2" t="str">
        <f t="shared" si="54"/>
        <v/>
      </c>
      <c r="BB39" s="2" t="str">
        <f t="shared" si="55"/>
        <v/>
      </c>
      <c r="BC39" s="2" t="str">
        <f t="shared" si="56"/>
        <v/>
      </c>
      <c r="BD39" s="2" t="str">
        <f t="shared" si="57"/>
        <v/>
      </c>
      <c r="BE39" s="2"/>
      <c r="BH39" s="13" t="str">
        <f t="shared" si="58"/>
        <v/>
      </c>
      <c r="BI39" s="15" t="str">
        <f t="shared" si="59"/>
        <v>1</v>
      </c>
      <c r="BJ39" s="4" t="str">
        <f t="shared" si="17"/>
        <v/>
      </c>
      <c r="BK39" s="7" t="str">
        <f t="shared" si="18"/>
        <v/>
      </c>
      <c r="BL39" s="7" t="str">
        <f t="shared" si="19"/>
        <v/>
      </c>
      <c r="BM39" s="8" t="str">
        <f t="shared" si="60"/>
        <v/>
      </c>
      <c r="BN39" s="8" t="str">
        <f t="shared" si="20"/>
        <v/>
      </c>
      <c r="BO39" s="8" t="str">
        <f t="shared" si="76"/>
        <v/>
      </c>
      <c r="BP39" s="8" t="str">
        <f t="shared" si="21"/>
        <v/>
      </c>
      <c r="BQ39" s="8" t="str">
        <f t="shared" si="22"/>
        <v/>
      </c>
      <c r="BR39" s="8" t="str">
        <f t="shared" si="23"/>
        <v/>
      </c>
      <c r="BS39" s="8" t="str">
        <f t="shared" si="62"/>
        <v/>
      </c>
      <c r="BT39" s="9" t="str">
        <f t="shared" si="63"/>
        <v/>
      </c>
      <c r="BU39" s="10" t="str">
        <f t="shared" si="24"/>
        <v/>
      </c>
      <c r="BV39" s="7" t="str">
        <f t="shared" si="25"/>
        <v/>
      </c>
      <c r="BW39" s="7" t="str">
        <f t="shared" si="26"/>
        <v/>
      </c>
      <c r="BX39" s="5" t="str">
        <f t="shared" si="27"/>
        <v/>
      </c>
      <c r="BY39" s="3" t="str">
        <f t="shared" si="28"/>
        <v/>
      </c>
      <c r="BZ39" s="5">
        <f t="shared" si="29"/>
        <v>0</v>
      </c>
      <c r="CA39" s="8" t="str">
        <f t="shared" si="30"/>
        <v/>
      </c>
      <c r="CB39" s="8" t="str">
        <f t="shared" si="64"/>
        <v/>
      </c>
      <c r="CC39" s="8" t="str">
        <f t="shared" si="31"/>
        <v/>
      </c>
      <c r="CD39" s="8" t="str">
        <f t="shared" si="32"/>
        <v>06</v>
      </c>
      <c r="CE39" s="8" t="str">
        <f t="shared" si="33"/>
        <v>15</v>
      </c>
      <c r="CF39" s="8" t="str">
        <f t="shared" si="65"/>
        <v>1</v>
      </c>
      <c r="CG39" s="8" t="str">
        <f t="shared" si="34"/>
        <v/>
      </c>
      <c r="CH39" s="8">
        <f t="shared" si="35"/>
        <v>7</v>
      </c>
      <c r="CI39" s="4"/>
      <c r="CJ39" s="4" t="str">
        <f t="shared" si="36"/>
        <v/>
      </c>
      <c r="CK39" s="5" t="str">
        <f t="shared" si="37"/>
        <v>得点</v>
      </c>
      <c r="CL39" s="1" t="str">
        <f t="shared" si="66"/>
        <v/>
      </c>
      <c r="CM39" s="326" t="str">
        <f t="shared" si="67"/>
        <v/>
      </c>
      <c r="CN39" s="326" t="str">
        <f t="shared" si="68"/>
        <v/>
      </c>
      <c r="CO39" s="327" t="str">
        <f t="shared" si="72"/>
        <v/>
      </c>
      <c r="CP39" s="327"/>
      <c r="CQ39" s="327" t="str">
        <f t="shared" si="73"/>
        <v/>
      </c>
      <c r="CR39" s="327" t="str">
        <f t="shared" si="69"/>
        <v/>
      </c>
      <c r="CS39" s="327" t="str">
        <f t="shared" si="70"/>
        <v/>
      </c>
      <c r="CT39" s="327" t="str">
        <f t="shared" si="74"/>
        <v/>
      </c>
      <c r="CU39" s="327"/>
      <c r="CV39" s="327" t="str">
        <f t="shared" si="75"/>
        <v/>
      </c>
    </row>
    <row r="40" spans="1:100" ht="17.25" customHeight="1" x14ac:dyDescent="0.15">
      <c r="A40" s="58">
        <v>32</v>
      </c>
      <c r="B40" s="289" t="s">
        <v>419</v>
      </c>
      <c r="C40" s="65">
        <v>9</v>
      </c>
      <c r="D40" s="286" t="s">
        <v>393</v>
      </c>
      <c r="E40" s="62" t="s">
        <v>472</v>
      </c>
      <c r="F40" s="68"/>
      <c r="G40" s="286"/>
      <c r="H40" s="328"/>
      <c r="I40" s="19" t="str">
        <f t="shared" si="0"/>
        <v>9</v>
      </c>
      <c r="J40" s="17" t="str">
        <f t="shared" si="1"/>
        <v/>
      </c>
      <c r="K40" s="17">
        <f>IF(BH40="1",COUNTIF(BH$9:BH40,"1"),"")</f>
        <v>12</v>
      </c>
      <c r="L40" s="17" t="str">
        <f t="shared" si="2"/>
        <v>07</v>
      </c>
      <c r="M40" s="17" t="str">
        <f t="shared" si="3"/>
        <v>10</v>
      </c>
      <c r="N40" s="17" t="str">
        <f>IF(BI40="1",COUNTIF(BI$9:BI40,"1"),"")</f>
        <v/>
      </c>
      <c r="O40" s="17" t="str">
        <f t="shared" si="4"/>
        <v/>
      </c>
      <c r="P40" s="20" t="str">
        <f t="shared" si="5"/>
        <v/>
      </c>
      <c r="Q40" s="1"/>
      <c r="R40" s="12">
        <f t="shared" ca="1" si="85"/>
        <v>8</v>
      </c>
      <c r="S40" s="43">
        <f t="shared" ca="1" si="85"/>
        <v>1</v>
      </c>
      <c r="T40" s="43">
        <f t="shared" ca="1" si="85"/>
        <v>0</v>
      </c>
      <c r="U40" s="43">
        <f t="shared" ca="1" si="85"/>
        <v>0</v>
      </c>
      <c r="V40" s="43">
        <f t="shared" ca="1" si="85"/>
        <v>0</v>
      </c>
      <c r="W40" s="43">
        <f t="shared" ca="1" si="85"/>
        <v>0</v>
      </c>
      <c r="X40" s="71"/>
      <c r="Y40" s="72">
        <f t="shared" ca="1" si="86"/>
        <v>8</v>
      </c>
      <c r="Z40" s="73">
        <f t="shared" ca="1" si="86"/>
        <v>1</v>
      </c>
      <c r="AA40" s="73">
        <f t="shared" ca="1" si="86"/>
        <v>0</v>
      </c>
      <c r="AB40" s="73">
        <f t="shared" ca="1" si="86"/>
        <v>0</v>
      </c>
      <c r="AC40" s="73">
        <f t="shared" ca="1" si="86"/>
        <v>0</v>
      </c>
      <c r="AD40" s="73">
        <f t="shared" ca="1" si="86"/>
        <v>0</v>
      </c>
      <c r="AE40" s="71"/>
      <c r="AH40" s="2">
        <f t="shared" si="77"/>
        <v>9</v>
      </c>
      <c r="AI40" s="2" t="str">
        <f t="shared" si="78"/>
        <v/>
      </c>
      <c r="AJ40" s="2" t="str">
        <f t="shared" si="42"/>
        <v/>
      </c>
      <c r="AK40" s="2" t="str">
        <f t="shared" si="43"/>
        <v/>
      </c>
      <c r="AL40" s="2" t="str">
        <f t="shared" si="44"/>
        <v/>
      </c>
      <c r="AM40" s="2" t="str">
        <f t="shared" si="45"/>
        <v/>
      </c>
      <c r="AN40" s="2" t="str">
        <f t="shared" si="46"/>
        <v/>
      </c>
      <c r="AO40" s="2" t="str">
        <f t="shared" si="79"/>
        <v/>
      </c>
      <c r="AP40" s="2" t="str">
        <f t="shared" si="80"/>
        <v/>
      </c>
      <c r="AQ40" s="2" t="str">
        <f t="shared" si="71"/>
        <v/>
      </c>
      <c r="AR40" s="2" t="str">
        <f t="shared" si="49"/>
        <v/>
      </c>
      <c r="AS40" s="2" t="str">
        <f t="shared" si="50"/>
        <v/>
      </c>
      <c r="AT40" s="2" t="str">
        <f t="shared" si="51"/>
        <v/>
      </c>
      <c r="AU40" s="2" t="str">
        <f t="shared" si="52"/>
        <v/>
      </c>
      <c r="AV40" s="2" t="str">
        <f t="shared" si="53"/>
        <v xml:space="preserve"> </v>
      </c>
      <c r="AW40" s="2" t="str">
        <f t="shared" si="14"/>
        <v xml:space="preserve"> </v>
      </c>
      <c r="AX40" s="2" t="str">
        <f t="shared" si="15"/>
        <v xml:space="preserve"> </v>
      </c>
      <c r="AY40" s="2" t="str">
        <f t="shared" si="16"/>
        <v xml:space="preserve"> </v>
      </c>
      <c r="AZ40" s="2"/>
      <c r="BA40" s="2" t="str">
        <f t="shared" si="54"/>
        <v/>
      </c>
      <c r="BB40" s="2" t="str">
        <f t="shared" si="55"/>
        <v/>
      </c>
      <c r="BC40" s="2" t="str">
        <f t="shared" si="56"/>
        <v/>
      </c>
      <c r="BD40" s="2" t="str">
        <f t="shared" si="57"/>
        <v/>
      </c>
      <c r="BH40" s="13" t="str">
        <f t="shared" si="58"/>
        <v>1</v>
      </c>
      <c r="BI40" s="15" t="str">
        <f t="shared" si="59"/>
        <v/>
      </c>
      <c r="BJ40" s="4">
        <f t="shared" si="17"/>
        <v>9</v>
      </c>
      <c r="BK40" s="7" t="str">
        <f t="shared" si="18"/>
        <v/>
      </c>
      <c r="BL40" s="7" t="str">
        <f t="shared" si="19"/>
        <v>得点</v>
      </c>
      <c r="BM40" s="8">
        <f t="shared" si="60"/>
        <v>9</v>
      </c>
      <c r="BN40" s="8" t="str">
        <f t="shared" si="20"/>
        <v/>
      </c>
      <c r="BO40" s="8" t="str">
        <f t="shared" si="76"/>
        <v>1</v>
      </c>
      <c r="BP40" s="8" t="str">
        <f t="shared" si="21"/>
        <v>07</v>
      </c>
      <c r="BQ40" s="8" t="str">
        <f t="shared" si="22"/>
        <v>10</v>
      </c>
      <c r="BR40" s="8" t="str">
        <f t="shared" si="23"/>
        <v/>
      </c>
      <c r="BS40" s="8" t="str">
        <f t="shared" si="62"/>
        <v/>
      </c>
      <c r="BT40" s="9" t="str">
        <f t="shared" si="63"/>
        <v/>
      </c>
      <c r="BU40" s="10">
        <f t="shared" si="24"/>
        <v>0</v>
      </c>
      <c r="BV40" s="7" t="str">
        <f t="shared" si="25"/>
        <v/>
      </c>
      <c r="BW40" s="7" t="str">
        <f t="shared" si="26"/>
        <v/>
      </c>
      <c r="BX40" s="5" t="str">
        <f t="shared" si="27"/>
        <v/>
      </c>
      <c r="BY40" s="3" t="str">
        <f t="shared" si="28"/>
        <v/>
      </c>
      <c r="BZ40" s="5" t="str">
        <f t="shared" si="29"/>
        <v/>
      </c>
      <c r="CA40" s="8" t="str">
        <f t="shared" si="30"/>
        <v/>
      </c>
      <c r="CB40" s="8" t="str">
        <f t="shared" si="64"/>
        <v/>
      </c>
      <c r="CC40" s="8" t="str">
        <f t="shared" si="31"/>
        <v/>
      </c>
      <c r="CD40" s="8" t="str">
        <f t="shared" si="32"/>
        <v/>
      </c>
      <c r="CE40" s="8" t="str">
        <f t="shared" si="33"/>
        <v/>
      </c>
      <c r="CF40" s="8" t="str">
        <f t="shared" si="65"/>
        <v/>
      </c>
      <c r="CG40" s="8" t="str">
        <f t="shared" si="34"/>
        <v/>
      </c>
      <c r="CH40" s="8" t="str">
        <f t="shared" si="35"/>
        <v/>
      </c>
      <c r="CI40" s="4"/>
      <c r="CJ40" s="4" t="str">
        <f t="shared" si="36"/>
        <v/>
      </c>
      <c r="CK40" s="5" t="str">
        <f t="shared" si="37"/>
        <v/>
      </c>
      <c r="CL40" s="1" t="str">
        <f t="shared" si="66"/>
        <v/>
      </c>
      <c r="CM40" s="326" t="str">
        <f t="shared" si="67"/>
        <v/>
      </c>
      <c r="CN40" s="326" t="str">
        <f t="shared" si="68"/>
        <v/>
      </c>
      <c r="CO40" s="327" t="str">
        <f t="shared" si="72"/>
        <v/>
      </c>
      <c r="CP40" s="327"/>
      <c r="CQ40" s="327" t="str">
        <f t="shared" si="73"/>
        <v/>
      </c>
      <c r="CR40" s="327" t="str">
        <f t="shared" si="69"/>
        <v/>
      </c>
      <c r="CS40" s="327" t="str">
        <f t="shared" si="70"/>
        <v/>
      </c>
      <c r="CT40" s="327" t="str">
        <f t="shared" si="74"/>
        <v/>
      </c>
      <c r="CU40" s="327"/>
      <c r="CV40" s="327" t="str">
        <f t="shared" si="75"/>
        <v/>
      </c>
    </row>
    <row r="41" spans="1:100" ht="17.25" customHeight="1" x14ac:dyDescent="0.15">
      <c r="A41" s="58">
        <v>33</v>
      </c>
      <c r="B41" s="289" t="s">
        <v>419</v>
      </c>
      <c r="C41" s="65">
        <v>9</v>
      </c>
      <c r="D41" s="286" t="s">
        <v>393</v>
      </c>
      <c r="E41" s="62" t="s">
        <v>473</v>
      </c>
      <c r="F41" s="68"/>
      <c r="G41" s="286"/>
      <c r="H41" s="328"/>
      <c r="I41" s="19" t="str">
        <f t="shared" ref="I41:I72" si="87">BM41&amp;CA41&amp;CO41</f>
        <v>9</v>
      </c>
      <c r="J41" s="17" t="str">
        <f t="shared" ref="J41:J72" si="88">BN41&amp;CB41</f>
        <v/>
      </c>
      <c r="K41" s="17">
        <f>IF(BH41="1",COUNTIF(BH$9:BH41,"1"),"")</f>
        <v>13</v>
      </c>
      <c r="L41" s="17" t="str">
        <f t="shared" ref="L41:L72" si="89">BP41&amp;CD41&amp;CR41</f>
        <v>08</v>
      </c>
      <c r="M41" s="17" t="str">
        <f t="shared" ref="M41:M72" si="90">BQ41&amp;CE41&amp;CS41</f>
        <v>48</v>
      </c>
      <c r="N41" s="17" t="str">
        <f>IF(BI41="1",COUNTIF(BI$9:BI41,"1"),"")</f>
        <v/>
      </c>
      <c r="O41" s="17" t="str">
        <f t="shared" ref="O41:O72" si="91">BS41&amp;CG41</f>
        <v/>
      </c>
      <c r="P41" s="20" t="str">
        <f t="shared" ref="P41:P72" si="92">BT41&amp;CH41&amp;CV41</f>
        <v/>
      </c>
      <c r="Q41" s="1"/>
      <c r="R41" s="12">
        <f t="shared" ca="1" si="85"/>
        <v>9</v>
      </c>
      <c r="S41" s="43">
        <f t="shared" ca="1" si="85"/>
        <v>2</v>
      </c>
      <c r="T41" s="43">
        <f t="shared" ca="1" si="85"/>
        <v>0</v>
      </c>
      <c r="U41" s="43">
        <f t="shared" ca="1" si="85"/>
        <v>0</v>
      </c>
      <c r="V41" s="43">
        <f t="shared" ca="1" si="85"/>
        <v>0</v>
      </c>
      <c r="W41" s="43">
        <f t="shared" ca="1" si="85"/>
        <v>0</v>
      </c>
      <c r="X41" s="71"/>
      <c r="Y41" s="72">
        <f t="shared" ca="1" si="86"/>
        <v>9</v>
      </c>
      <c r="Z41" s="73">
        <f t="shared" ca="1" si="86"/>
        <v>0</v>
      </c>
      <c r="AA41" s="73">
        <f t="shared" ca="1" si="86"/>
        <v>0</v>
      </c>
      <c r="AB41" s="73">
        <f t="shared" ca="1" si="86"/>
        <v>0</v>
      </c>
      <c r="AC41" s="73">
        <f t="shared" ca="1" si="86"/>
        <v>0</v>
      </c>
      <c r="AD41" s="73">
        <f t="shared" ca="1" si="86"/>
        <v>0</v>
      </c>
      <c r="AE41" s="71"/>
      <c r="AH41" s="2">
        <f t="shared" si="77"/>
        <v>9</v>
      </c>
      <c r="AI41" s="2" t="str">
        <f t="shared" si="78"/>
        <v/>
      </c>
      <c r="AJ41" s="2" t="str">
        <f t="shared" si="42"/>
        <v/>
      </c>
      <c r="AK41" s="2" t="str">
        <f t="shared" si="43"/>
        <v/>
      </c>
      <c r="AL41" s="2" t="str">
        <f t="shared" si="44"/>
        <v/>
      </c>
      <c r="AM41" s="2" t="str">
        <f t="shared" si="45"/>
        <v/>
      </c>
      <c r="AN41" s="2" t="str">
        <f t="shared" si="46"/>
        <v/>
      </c>
      <c r="AO41" s="2" t="str">
        <f t="shared" si="79"/>
        <v/>
      </c>
      <c r="AP41" s="2" t="str">
        <f t="shared" si="80"/>
        <v/>
      </c>
      <c r="AQ41" s="2" t="str">
        <f t="shared" si="71"/>
        <v/>
      </c>
      <c r="AR41" s="2" t="str">
        <f t="shared" si="49"/>
        <v/>
      </c>
      <c r="AS41" s="2" t="str">
        <f t="shared" si="50"/>
        <v/>
      </c>
      <c r="AT41" s="2" t="str">
        <f t="shared" si="51"/>
        <v/>
      </c>
      <c r="AU41" s="2" t="str">
        <f t="shared" si="52"/>
        <v/>
      </c>
      <c r="AV41" s="2" t="str">
        <f t="shared" si="53"/>
        <v xml:space="preserve"> </v>
      </c>
      <c r="AW41" s="2" t="str">
        <f t="shared" si="14"/>
        <v xml:space="preserve"> </v>
      </c>
      <c r="AX41" s="2" t="str">
        <f t="shared" si="15"/>
        <v xml:space="preserve"> </v>
      </c>
      <c r="AY41" s="2" t="str">
        <f t="shared" si="16"/>
        <v xml:space="preserve"> </v>
      </c>
      <c r="AZ41" s="2"/>
      <c r="BA41" s="2" t="str">
        <f t="shared" si="54"/>
        <v/>
      </c>
      <c r="BB41" s="2" t="str">
        <f t="shared" si="55"/>
        <v/>
      </c>
      <c r="BC41" s="2" t="str">
        <f t="shared" si="56"/>
        <v/>
      </c>
      <c r="BD41" s="2" t="str">
        <f t="shared" si="57"/>
        <v/>
      </c>
      <c r="BH41" s="13" t="str">
        <f t="shared" si="58"/>
        <v>1</v>
      </c>
      <c r="BI41" s="15" t="str">
        <f t="shared" si="59"/>
        <v/>
      </c>
      <c r="BJ41" s="4">
        <f t="shared" ref="BJ41:BJ72" si="93">IF(B41=+$C$1,C41,"")</f>
        <v>9</v>
      </c>
      <c r="BK41" s="7" t="str">
        <f t="shared" ref="BK41:BK72" si="94">IF(D41="7m得点","○",IF(D41="7m失敗","×",IF(D41="警告","W",IF(D41="退場","S",IF(D41="失格","D",IF(D41="失格報告書","DR",IF(D41="タイムアウト","T","")))))))</f>
        <v/>
      </c>
      <c r="BL41" s="7" t="str">
        <f t="shared" ref="BL41:BL72" si="95">IF(B41=+C$1,D41,"")</f>
        <v>得点</v>
      </c>
      <c r="BM41" s="8">
        <f t="shared" si="60"/>
        <v>9</v>
      </c>
      <c r="BN41" s="8" t="str">
        <f t="shared" ref="BN41:BN72" si="96">IF(B41=+$C$1,BK41,"")</f>
        <v/>
      </c>
      <c r="BO41" s="8" t="str">
        <f t="shared" si="76"/>
        <v>1</v>
      </c>
      <c r="BP41" s="8" t="str">
        <f t="shared" ref="BP41:BP72" si="97">IF(B41=+$C$1,MID($E41,1,2),IF(B41="period",MID($E41,1,2),""))</f>
        <v>08</v>
      </c>
      <c r="BQ41" s="8" t="str">
        <f t="shared" ref="BQ41:BQ72" si="98">IF(B41=+$C$1,MID($E41,3,2),IF(B41="period",MID($E41,3,2),""))</f>
        <v>48</v>
      </c>
      <c r="BR41" s="8" t="str">
        <f t="shared" ref="BR41:BR72" si="99">IF(B41=+$K$1,"",IF(BX41="○","1",IF(BV41="1","1","")))</f>
        <v/>
      </c>
      <c r="BS41" s="8" t="str">
        <f t="shared" si="62"/>
        <v/>
      </c>
      <c r="BT41" s="9" t="str">
        <f t="shared" si="63"/>
        <v/>
      </c>
      <c r="BU41" s="10">
        <f t="shared" ref="BU41:BU72" si="100">IF(B41=+$C$1,F41,"")</f>
        <v>0</v>
      </c>
      <c r="BV41" s="7" t="str">
        <f t="shared" ref="BV41:BV72" si="101">IF(B41=+$C$1,BX41,"")</f>
        <v/>
      </c>
      <c r="BW41" s="7" t="str">
        <f t="shared" ref="BW41:BW72" si="102">IF(B41=+$C$1,BX41,"")</f>
        <v/>
      </c>
      <c r="BX41" s="5" t="str">
        <f t="shared" ref="BX41:BX72" si="103">IF(G41="7m得点","○",IF(G41="7m失敗","×",IF(G41="警告","W",IF(G41="退場","S",IF(G41="失格","D",IF(G41="失格報告書","DR",IF(G41="得点","1",IF(G41="タイムアウト","T",""))))))))</f>
        <v/>
      </c>
      <c r="BY41" s="3" t="str">
        <f t="shared" ref="BY41:BY72" si="104">IF(B41=+$K$1,CJ41,"")</f>
        <v/>
      </c>
      <c r="BZ41" s="5" t="str">
        <f t="shared" ref="BZ41:BZ72" si="105">IF(B41=+$K$1,F41,"")</f>
        <v/>
      </c>
      <c r="CA41" s="8" t="str">
        <f t="shared" si="30"/>
        <v/>
      </c>
      <c r="CB41" s="8" t="str">
        <f t="shared" si="64"/>
        <v/>
      </c>
      <c r="CC41" s="8" t="str">
        <f t="shared" ref="CC41:CC72" si="106">IF(B41=+$C$1,"",IF(CJ41="○","1",IF(CJ41="1","1","")))</f>
        <v/>
      </c>
      <c r="CD41" s="8" t="str">
        <f t="shared" ref="CD41:CD72" si="107">IF(B41=+$K$1,MID($E41,1,2),"")</f>
        <v/>
      </c>
      <c r="CE41" s="8" t="str">
        <f t="shared" ref="CE41:CE72" si="108">IF(B41=+$K$1,MID($E41,3,2),"")</f>
        <v/>
      </c>
      <c r="CF41" s="8" t="str">
        <f t="shared" si="65"/>
        <v/>
      </c>
      <c r="CG41" s="8" t="str">
        <f t="shared" ref="CG41:CG72" si="109">IF(B41=+$K$1,BK41,"")</f>
        <v/>
      </c>
      <c r="CH41" s="8" t="str">
        <f t="shared" ref="CH41:CH73" si="110">IF(C41="","",IF(B41=+$K$1,C41,""))</f>
        <v/>
      </c>
      <c r="CI41" s="4"/>
      <c r="CJ41" s="4" t="str">
        <f t="shared" si="36"/>
        <v/>
      </c>
      <c r="CK41" s="5" t="str">
        <f t="shared" ref="CK41:CK72" si="111">IF(B41=+$K$1,D41,"")</f>
        <v/>
      </c>
      <c r="CL41" s="1" t="str">
        <f t="shared" si="66"/>
        <v/>
      </c>
      <c r="CM41" s="326" t="str">
        <f t="shared" si="67"/>
        <v/>
      </c>
      <c r="CN41" s="326" t="str">
        <f t="shared" si="68"/>
        <v/>
      </c>
      <c r="CO41" s="327" t="str">
        <f t="shared" si="72"/>
        <v/>
      </c>
      <c r="CP41" s="327"/>
      <c r="CQ41" s="327" t="str">
        <f t="shared" si="73"/>
        <v/>
      </c>
      <c r="CR41" s="327" t="str">
        <f t="shared" si="69"/>
        <v/>
      </c>
      <c r="CS41" s="327" t="str">
        <f t="shared" si="70"/>
        <v/>
      </c>
      <c r="CT41" s="327" t="str">
        <f t="shared" si="74"/>
        <v/>
      </c>
      <c r="CU41" s="327"/>
      <c r="CV41" s="327" t="str">
        <f t="shared" si="75"/>
        <v/>
      </c>
    </row>
    <row r="42" spans="1:100" ht="17.25" customHeight="1" x14ac:dyDescent="0.15">
      <c r="A42" s="58">
        <v>34</v>
      </c>
      <c r="B42" s="289" t="s">
        <v>419</v>
      </c>
      <c r="C42" s="65">
        <v>3</v>
      </c>
      <c r="D42" s="286" t="s">
        <v>462</v>
      </c>
      <c r="E42" s="62" t="s">
        <v>473</v>
      </c>
      <c r="F42" s="68"/>
      <c r="G42" s="286"/>
      <c r="H42" s="328"/>
      <c r="I42" s="19" t="str">
        <f t="shared" si="87"/>
        <v>3</v>
      </c>
      <c r="J42" s="17" t="str">
        <f t="shared" si="88"/>
        <v>S</v>
      </c>
      <c r="K42" s="17" t="str">
        <f>IF(BH42="1",COUNTIF(BH$9:BH42,"1"),"")</f>
        <v/>
      </c>
      <c r="L42" s="17" t="str">
        <f t="shared" si="89"/>
        <v>08</v>
      </c>
      <c r="M42" s="17" t="str">
        <f t="shared" si="90"/>
        <v>48</v>
      </c>
      <c r="N42" s="17" t="str">
        <f>IF(BI42="1",COUNTIF(BI$9:BI42,"1"),"")</f>
        <v/>
      </c>
      <c r="O42" s="17" t="str">
        <f t="shared" si="91"/>
        <v/>
      </c>
      <c r="P42" s="20" t="str">
        <f t="shared" si="92"/>
        <v/>
      </c>
      <c r="Q42" s="1"/>
      <c r="R42" s="12">
        <f t="shared" ca="1" si="85"/>
        <v>10</v>
      </c>
      <c r="S42" s="43">
        <f t="shared" ca="1" si="85"/>
        <v>3</v>
      </c>
      <c r="T42" s="43">
        <f t="shared" ca="1" si="85"/>
        <v>0</v>
      </c>
      <c r="U42" s="43">
        <f t="shared" ca="1" si="85"/>
        <v>1</v>
      </c>
      <c r="V42" s="43">
        <f t="shared" ca="1" si="85"/>
        <v>0</v>
      </c>
      <c r="W42" s="43">
        <f t="shared" ca="1" si="85"/>
        <v>0</v>
      </c>
      <c r="X42" s="71"/>
      <c r="Y42" s="72">
        <f t="shared" ca="1" si="86"/>
        <v>10</v>
      </c>
      <c r="Z42" s="73">
        <f t="shared" ca="1" si="86"/>
        <v>0</v>
      </c>
      <c r="AA42" s="73">
        <f t="shared" ca="1" si="86"/>
        <v>0</v>
      </c>
      <c r="AB42" s="73">
        <f t="shared" ca="1" si="86"/>
        <v>0</v>
      </c>
      <c r="AC42" s="73">
        <f t="shared" ca="1" si="86"/>
        <v>0</v>
      </c>
      <c r="AD42" s="73">
        <f t="shared" ca="1" si="86"/>
        <v>0</v>
      </c>
      <c r="AE42" s="71"/>
      <c r="AH42" s="2" t="str">
        <f t="shared" si="77"/>
        <v/>
      </c>
      <c r="AI42" s="2" t="str">
        <f t="shared" si="78"/>
        <v/>
      </c>
      <c r="AJ42" s="2" t="str">
        <f t="shared" si="42"/>
        <v/>
      </c>
      <c r="AK42" s="2" t="str">
        <f t="shared" si="43"/>
        <v/>
      </c>
      <c r="AL42" s="2" t="str">
        <f t="shared" si="44"/>
        <v/>
      </c>
      <c r="AM42" s="2" t="str">
        <f t="shared" si="45"/>
        <v/>
      </c>
      <c r="AN42" s="2" t="str">
        <f t="shared" si="46"/>
        <v/>
      </c>
      <c r="AO42" s="2" t="str">
        <f t="shared" si="79"/>
        <v/>
      </c>
      <c r="AP42" s="2" t="str">
        <f t="shared" si="80"/>
        <v/>
      </c>
      <c r="AQ42" s="2" t="str">
        <f t="shared" si="71"/>
        <v/>
      </c>
      <c r="AR42" s="2" t="str">
        <f t="shared" si="49"/>
        <v/>
      </c>
      <c r="AS42" s="2" t="str">
        <f t="shared" si="50"/>
        <v/>
      </c>
      <c r="AT42" s="2" t="str">
        <f t="shared" si="51"/>
        <v/>
      </c>
      <c r="AU42" s="2" t="str">
        <f t="shared" si="52"/>
        <v/>
      </c>
      <c r="AV42" s="2" t="str">
        <f t="shared" si="53"/>
        <v xml:space="preserve"> </v>
      </c>
      <c r="AW42" s="2" t="str">
        <f t="shared" si="14"/>
        <v>3</v>
      </c>
      <c r="AX42" s="2" t="str">
        <f t="shared" si="15"/>
        <v xml:space="preserve"> </v>
      </c>
      <c r="AY42" s="2" t="str">
        <f t="shared" si="16"/>
        <v xml:space="preserve"> </v>
      </c>
      <c r="AZ42" s="2"/>
      <c r="BA42" s="2" t="str">
        <f t="shared" si="54"/>
        <v/>
      </c>
      <c r="BB42" s="2" t="str">
        <f t="shared" si="55"/>
        <v/>
      </c>
      <c r="BC42" s="2" t="str">
        <f t="shared" si="56"/>
        <v/>
      </c>
      <c r="BD42" s="2" t="str">
        <f t="shared" si="57"/>
        <v/>
      </c>
      <c r="BH42" s="13" t="str">
        <f t="shared" si="58"/>
        <v/>
      </c>
      <c r="BI42" s="15" t="str">
        <f t="shared" si="59"/>
        <v/>
      </c>
      <c r="BJ42" s="4">
        <f t="shared" si="93"/>
        <v>3</v>
      </c>
      <c r="BK42" s="7" t="str">
        <f t="shared" si="94"/>
        <v>S</v>
      </c>
      <c r="BL42" s="7" t="str">
        <f t="shared" si="95"/>
        <v>退場</v>
      </c>
      <c r="BM42" s="8">
        <f t="shared" si="60"/>
        <v>3</v>
      </c>
      <c r="BN42" s="8" t="str">
        <f t="shared" si="96"/>
        <v>S</v>
      </c>
      <c r="BO42" s="8" t="str">
        <f t="shared" si="76"/>
        <v/>
      </c>
      <c r="BP42" s="8" t="str">
        <f t="shared" si="97"/>
        <v>08</v>
      </c>
      <c r="BQ42" s="8" t="str">
        <f t="shared" si="98"/>
        <v>48</v>
      </c>
      <c r="BR42" s="8" t="str">
        <f t="shared" si="99"/>
        <v/>
      </c>
      <c r="BS42" s="8" t="str">
        <f t="shared" si="62"/>
        <v/>
      </c>
      <c r="BT42" s="9" t="str">
        <f t="shared" si="63"/>
        <v/>
      </c>
      <c r="BU42" s="10">
        <f t="shared" si="100"/>
        <v>0</v>
      </c>
      <c r="BV42" s="7" t="str">
        <f t="shared" si="101"/>
        <v/>
      </c>
      <c r="BW42" s="7" t="str">
        <f t="shared" si="102"/>
        <v/>
      </c>
      <c r="BX42" s="5" t="str">
        <f t="shared" si="103"/>
        <v/>
      </c>
      <c r="BY42" s="3" t="str">
        <f t="shared" si="104"/>
        <v/>
      </c>
      <c r="BZ42" s="5" t="str">
        <f t="shared" si="105"/>
        <v/>
      </c>
      <c r="CA42" s="8" t="str">
        <f t="shared" si="30"/>
        <v/>
      </c>
      <c r="CB42" s="8" t="str">
        <f t="shared" si="64"/>
        <v/>
      </c>
      <c r="CC42" s="8" t="str">
        <f t="shared" si="106"/>
        <v/>
      </c>
      <c r="CD42" s="8" t="str">
        <f t="shared" si="107"/>
        <v/>
      </c>
      <c r="CE42" s="8" t="str">
        <f t="shared" si="108"/>
        <v/>
      </c>
      <c r="CF42" s="8" t="str">
        <f t="shared" si="65"/>
        <v/>
      </c>
      <c r="CG42" s="8" t="str">
        <f t="shared" si="109"/>
        <v/>
      </c>
      <c r="CH42" s="8" t="str">
        <f t="shared" si="110"/>
        <v/>
      </c>
      <c r="CI42" s="4"/>
      <c r="CJ42" s="4" t="str">
        <f t="shared" si="36"/>
        <v/>
      </c>
      <c r="CK42" s="5" t="str">
        <f t="shared" si="111"/>
        <v/>
      </c>
      <c r="CL42" s="1" t="str">
        <f t="shared" si="66"/>
        <v/>
      </c>
      <c r="CM42" s="326" t="str">
        <f t="shared" si="67"/>
        <v/>
      </c>
      <c r="CN42" s="326" t="str">
        <f t="shared" si="68"/>
        <v/>
      </c>
      <c r="CO42" s="327" t="str">
        <f t="shared" si="72"/>
        <v/>
      </c>
      <c r="CP42" s="327"/>
      <c r="CQ42" s="327" t="str">
        <f t="shared" si="73"/>
        <v/>
      </c>
      <c r="CR42" s="327" t="str">
        <f t="shared" si="69"/>
        <v/>
      </c>
      <c r="CS42" s="327" t="str">
        <f t="shared" si="70"/>
        <v/>
      </c>
      <c r="CT42" s="327" t="str">
        <f t="shared" si="74"/>
        <v/>
      </c>
      <c r="CU42" s="327"/>
      <c r="CV42" s="327" t="str">
        <f t="shared" si="75"/>
        <v/>
      </c>
    </row>
    <row r="43" spans="1:100" ht="17.25" customHeight="1" x14ac:dyDescent="0.15">
      <c r="A43" s="58">
        <v>35</v>
      </c>
      <c r="B43" s="289" t="s">
        <v>420</v>
      </c>
      <c r="C43" s="65">
        <v>15</v>
      </c>
      <c r="D43" s="286" t="s">
        <v>393</v>
      </c>
      <c r="E43" s="62" t="s">
        <v>474</v>
      </c>
      <c r="F43" s="68"/>
      <c r="G43" s="286"/>
      <c r="H43" s="328"/>
      <c r="I43" s="19" t="str">
        <f t="shared" si="87"/>
        <v/>
      </c>
      <c r="J43" s="17" t="str">
        <f t="shared" si="88"/>
        <v/>
      </c>
      <c r="K43" s="17" t="str">
        <f>IF(BH43="1",COUNTIF(BH$9:BH43,"1"),"")</f>
        <v/>
      </c>
      <c r="L43" s="17" t="str">
        <f t="shared" si="89"/>
        <v>09</v>
      </c>
      <c r="M43" s="17" t="str">
        <f t="shared" si="90"/>
        <v>25</v>
      </c>
      <c r="N43" s="17">
        <f>IF(BI43="1",COUNTIF(BI$9:BI43,"1"),"")</f>
        <v>13</v>
      </c>
      <c r="O43" s="17" t="str">
        <f t="shared" si="91"/>
        <v/>
      </c>
      <c r="P43" s="20" t="str">
        <f t="shared" si="92"/>
        <v>15</v>
      </c>
      <c r="Q43" s="1"/>
      <c r="R43" s="12">
        <f t="shared" ca="1" si="85"/>
        <v>11</v>
      </c>
      <c r="S43" s="43">
        <f t="shared" ca="1" si="85"/>
        <v>0</v>
      </c>
      <c r="T43" s="43">
        <f t="shared" ca="1" si="85"/>
        <v>0</v>
      </c>
      <c r="U43" s="43">
        <f t="shared" ca="1" si="85"/>
        <v>0</v>
      </c>
      <c r="V43" s="43">
        <f t="shared" ca="1" si="85"/>
        <v>0</v>
      </c>
      <c r="W43" s="43">
        <f t="shared" ca="1" si="85"/>
        <v>0</v>
      </c>
      <c r="X43" s="71"/>
      <c r="Y43" s="72">
        <f t="shared" ca="1" si="86"/>
        <v>11</v>
      </c>
      <c r="Z43" s="73">
        <f t="shared" ca="1" si="86"/>
        <v>0</v>
      </c>
      <c r="AA43" s="73">
        <f t="shared" ca="1" si="86"/>
        <v>0</v>
      </c>
      <c r="AB43" s="73">
        <f t="shared" ca="1" si="86"/>
        <v>0</v>
      </c>
      <c r="AC43" s="73">
        <f t="shared" ca="1" si="86"/>
        <v>0</v>
      </c>
      <c r="AD43" s="73">
        <f t="shared" ca="1" si="86"/>
        <v>0</v>
      </c>
      <c r="AE43" s="71"/>
      <c r="AH43" s="2" t="str">
        <f t="shared" si="77"/>
        <v/>
      </c>
      <c r="AI43" s="2" t="str">
        <f t="shared" si="78"/>
        <v/>
      </c>
      <c r="AJ43" s="2" t="str">
        <f t="shared" si="42"/>
        <v/>
      </c>
      <c r="AK43" s="2" t="str">
        <f t="shared" si="43"/>
        <v/>
      </c>
      <c r="AL43" s="2" t="str">
        <f t="shared" si="44"/>
        <v/>
      </c>
      <c r="AM43" s="2" t="str">
        <f t="shared" si="45"/>
        <v/>
      </c>
      <c r="AN43" s="2" t="str">
        <f t="shared" si="46"/>
        <v/>
      </c>
      <c r="AO43" s="2" t="str">
        <f t="shared" si="79"/>
        <v/>
      </c>
      <c r="AP43" s="2">
        <f t="shared" si="80"/>
        <v>15</v>
      </c>
      <c r="AQ43" s="2" t="str">
        <f t="shared" si="71"/>
        <v/>
      </c>
      <c r="AR43" s="2" t="str">
        <f t="shared" si="49"/>
        <v/>
      </c>
      <c r="AS43" s="2" t="str">
        <f t="shared" si="50"/>
        <v/>
      </c>
      <c r="AT43" s="2" t="str">
        <f t="shared" si="51"/>
        <v/>
      </c>
      <c r="AU43" s="2" t="str">
        <f t="shared" si="52"/>
        <v/>
      </c>
      <c r="AV43" s="2" t="str">
        <f t="shared" si="53"/>
        <v xml:space="preserve"> </v>
      </c>
      <c r="AW43" s="2" t="str">
        <f t="shared" si="14"/>
        <v xml:space="preserve"> </v>
      </c>
      <c r="AX43" s="2" t="str">
        <f t="shared" si="15"/>
        <v xml:space="preserve"> </v>
      </c>
      <c r="AY43" s="2" t="str">
        <f t="shared" si="16"/>
        <v xml:space="preserve"> </v>
      </c>
      <c r="AZ43" s="2"/>
      <c r="BA43" s="2" t="str">
        <f t="shared" si="54"/>
        <v/>
      </c>
      <c r="BB43" s="2" t="str">
        <f t="shared" si="55"/>
        <v/>
      </c>
      <c r="BC43" s="2" t="str">
        <f t="shared" si="56"/>
        <v/>
      </c>
      <c r="BD43" s="2" t="str">
        <f t="shared" si="57"/>
        <v/>
      </c>
      <c r="BH43" s="13" t="str">
        <f t="shared" si="58"/>
        <v/>
      </c>
      <c r="BI43" s="15" t="str">
        <f t="shared" si="59"/>
        <v>1</v>
      </c>
      <c r="BJ43" s="4" t="str">
        <f t="shared" si="93"/>
        <v/>
      </c>
      <c r="BK43" s="7" t="str">
        <f t="shared" si="94"/>
        <v/>
      </c>
      <c r="BL43" s="7" t="str">
        <f t="shared" si="95"/>
        <v/>
      </c>
      <c r="BM43" s="8" t="str">
        <f t="shared" si="60"/>
        <v/>
      </c>
      <c r="BN43" s="8" t="str">
        <f t="shared" si="96"/>
        <v/>
      </c>
      <c r="BO43" s="8" t="str">
        <f t="shared" si="76"/>
        <v/>
      </c>
      <c r="BP43" s="8" t="str">
        <f t="shared" si="97"/>
        <v/>
      </c>
      <c r="BQ43" s="8" t="str">
        <f t="shared" si="98"/>
        <v/>
      </c>
      <c r="BR43" s="8" t="str">
        <f t="shared" si="99"/>
        <v/>
      </c>
      <c r="BS43" s="8" t="str">
        <f t="shared" si="62"/>
        <v/>
      </c>
      <c r="BT43" s="9" t="str">
        <f t="shared" si="63"/>
        <v/>
      </c>
      <c r="BU43" s="10" t="str">
        <f t="shared" si="100"/>
        <v/>
      </c>
      <c r="BV43" s="7" t="str">
        <f t="shared" si="101"/>
        <v/>
      </c>
      <c r="BW43" s="7" t="str">
        <f t="shared" si="102"/>
        <v/>
      </c>
      <c r="BX43" s="5" t="str">
        <f t="shared" si="103"/>
        <v/>
      </c>
      <c r="BY43" s="3" t="str">
        <f t="shared" si="104"/>
        <v/>
      </c>
      <c r="BZ43" s="5">
        <f t="shared" si="105"/>
        <v>0</v>
      </c>
      <c r="CA43" s="8" t="str">
        <f t="shared" si="30"/>
        <v/>
      </c>
      <c r="CB43" s="8" t="str">
        <f t="shared" si="64"/>
        <v/>
      </c>
      <c r="CC43" s="8" t="str">
        <f t="shared" si="106"/>
        <v/>
      </c>
      <c r="CD43" s="8" t="str">
        <f t="shared" si="107"/>
        <v>09</v>
      </c>
      <c r="CE43" s="8" t="str">
        <f t="shared" si="108"/>
        <v>25</v>
      </c>
      <c r="CF43" s="8" t="str">
        <f t="shared" si="65"/>
        <v>1</v>
      </c>
      <c r="CG43" s="8" t="str">
        <f t="shared" si="109"/>
        <v/>
      </c>
      <c r="CH43" s="8">
        <f t="shared" si="110"/>
        <v>15</v>
      </c>
      <c r="CI43" s="4"/>
      <c r="CJ43" s="4" t="str">
        <f t="shared" si="36"/>
        <v/>
      </c>
      <c r="CK43" s="5" t="str">
        <f t="shared" si="111"/>
        <v>得点</v>
      </c>
      <c r="CL43" s="1" t="str">
        <f t="shared" si="66"/>
        <v/>
      </c>
      <c r="CM43" s="326" t="str">
        <f t="shared" si="67"/>
        <v/>
      </c>
      <c r="CN43" s="326" t="str">
        <f t="shared" si="68"/>
        <v/>
      </c>
      <c r="CO43" s="327" t="str">
        <f t="shared" si="72"/>
        <v/>
      </c>
      <c r="CP43" s="327"/>
      <c r="CQ43" s="327" t="str">
        <f t="shared" si="73"/>
        <v/>
      </c>
      <c r="CR43" s="327" t="str">
        <f t="shared" si="69"/>
        <v/>
      </c>
      <c r="CS43" s="327" t="str">
        <f t="shared" si="70"/>
        <v/>
      </c>
      <c r="CT43" s="327" t="str">
        <f t="shared" si="74"/>
        <v/>
      </c>
      <c r="CU43" s="327"/>
      <c r="CV43" s="327" t="str">
        <f t="shared" si="75"/>
        <v/>
      </c>
    </row>
    <row r="44" spans="1:100" ht="17.25" customHeight="1" x14ac:dyDescent="0.15">
      <c r="A44" s="58">
        <v>36</v>
      </c>
      <c r="B44" s="289" t="s">
        <v>420</v>
      </c>
      <c r="C44" s="65">
        <v>15</v>
      </c>
      <c r="D44" s="286" t="s">
        <v>393</v>
      </c>
      <c r="E44" s="62" t="s">
        <v>475</v>
      </c>
      <c r="F44" s="68"/>
      <c r="G44" s="286"/>
      <c r="H44" s="328"/>
      <c r="I44" s="19" t="str">
        <f t="shared" si="87"/>
        <v/>
      </c>
      <c r="J44" s="17" t="str">
        <f t="shared" si="88"/>
        <v/>
      </c>
      <c r="K44" s="17" t="str">
        <f>IF(BH44="1",COUNTIF(BH$9:BH44,"1"),"")</f>
        <v/>
      </c>
      <c r="L44" s="17" t="str">
        <f t="shared" si="89"/>
        <v>10</v>
      </c>
      <c r="M44" s="17" t="str">
        <f t="shared" si="90"/>
        <v>16</v>
      </c>
      <c r="N44" s="17">
        <f>IF(BI44="1",COUNTIF(BI$9:BI44,"1"),"")</f>
        <v>14</v>
      </c>
      <c r="O44" s="17" t="str">
        <f t="shared" si="91"/>
        <v/>
      </c>
      <c r="P44" s="20" t="str">
        <f t="shared" si="92"/>
        <v>15</v>
      </c>
      <c r="Q44" s="1"/>
      <c r="R44" s="12">
        <f t="shared" ca="1" si="85"/>
        <v>12</v>
      </c>
      <c r="S44" s="43">
        <f t="shared" ca="1" si="85"/>
        <v>0</v>
      </c>
      <c r="T44" s="43">
        <f t="shared" ca="1" si="85"/>
        <v>0</v>
      </c>
      <c r="U44" s="43">
        <f t="shared" ca="1" si="85"/>
        <v>0</v>
      </c>
      <c r="V44" s="43">
        <f t="shared" ca="1" si="85"/>
        <v>0</v>
      </c>
      <c r="W44" s="43">
        <f t="shared" ca="1" si="85"/>
        <v>0</v>
      </c>
      <c r="X44" s="71"/>
      <c r="Y44" s="72">
        <f t="shared" ca="1" si="86"/>
        <v>12</v>
      </c>
      <c r="Z44" s="73">
        <f t="shared" ca="1" si="86"/>
        <v>2</v>
      </c>
      <c r="AA44" s="73">
        <f t="shared" ca="1" si="86"/>
        <v>1</v>
      </c>
      <c r="AB44" s="73">
        <f t="shared" ca="1" si="86"/>
        <v>1</v>
      </c>
      <c r="AC44" s="73">
        <f t="shared" ca="1" si="86"/>
        <v>0</v>
      </c>
      <c r="AD44" s="73">
        <f t="shared" ca="1" si="86"/>
        <v>0</v>
      </c>
      <c r="AE44" s="71"/>
      <c r="AH44" s="2" t="str">
        <f t="shared" si="77"/>
        <v/>
      </c>
      <c r="AI44" s="2" t="str">
        <f t="shared" si="78"/>
        <v/>
      </c>
      <c r="AJ44" s="2" t="str">
        <f t="shared" si="42"/>
        <v/>
      </c>
      <c r="AK44" s="2" t="str">
        <f t="shared" si="43"/>
        <v/>
      </c>
      <c r="AL44" s="2" t="str">
        <f t="shared" si="44"/>
        <v/>
      </c>
      <c r="AM44" s="2" t="str">
        <f t="shared" si="45"/>
        <v/>
      </c>
      <c r="AN44" s="2" t="str">
        <f t="shared" si="46"/>
        <v/>
      </c>
      <c r="AO44" s="2" t="str">
        <f t="shared" si="79"/>
        <v/>
      </c>
      <c r="AP44" s="2">
        <f t="shared" si="80"/>
        <v>15</v>
      </c>
      <c r="AQ44" s="2" t="str">
        <f t="shared" si="71"/>
        <v/>
      </c>
      <c r="AR44" s="2" t="str">
        <f t="shared" si="49"/>
        <v/>
      </c>
      <c r="AS44" s="2" t="str">
        <f t="shared" si="50"/>
        <v/>
      </c>
      <c r="AT44" s="2" t="str">
        <f t="shared" si="51"/>
        <v/>
      </c>
      <c r="AU44" s="2" t="str">
        <f t="shared" si="52"/>
        <v/>
      </c>
      <c r="AV44" s="2" t="str">
        <f t="shared" si="53"/>
        <v xml:space="preserve"> </v>
      </c>
      <c r="AW44" s="2" t="str">
        <f t="shared" si="14"/>
        <v xml:space="preserve"> </v>
      </c>
      <c r="AX44" s="2" t="str">
        <f t="shared" si="15"/>
        <v xml:space="preserve"> </v>
      </c>
      <c r="AY44" s="2" t="str">
        <f t="shared" si="16"/>
        <v xml:space="preserve"> </v>
      </c>
      <c r="AZ44" s="2"/>
      <c r="BA44" s="2" t="str">
        <f t="shared" si="54"/>
        <v/>
      </c>
      <c r="BB44" s="2" t="str">
        <f t="shared" si="55"/>
        <v/>
      </c>
      <c r="BC44" s="2" t="str">
        <f t="shared" si="56"/>
        <v/>
      </c>
      <c r="BD44" s="2" t="str">
        <f t="shared" si="57"/>
        <v/>
      </c>
      <c r="BE44" s="2"/>
      <c r="BH44" s="13" t="str">
        <f t="shared" si="58"/>
        <v/>
      </c>
      <c r="BI44" s="15" t="str">
        <f t="shared" si="59"/>
        <v>1</v>
      </c>
      <c r="BJ44" s="4" t="str">
        <f t="shared" si="93"/>
        <v/>
      </c>
      <c r="BK44" s="7" t="str">
        <f t="shared" si="94"/>
        <v/>
      </c>
      <c r="BL44" s="7" t="str">
        <f t="shared" si="95"/>
        <v/>
      </c>
      <c r="BM44" s="8" t="str">
        <f t="shared" si="60"/>
        <v/>
      </c>
      <c r="BN44" s="8" t="str">
        <f t="shared" si="96"/>
        <v/>
      </c>
      <c r="BO44" s="8" t="str">
        <f t="shared" si="76"/>
        <v/>
      </c>
      <c r="BP44" s="8" t="str">
        <f t="shared" si="97"/>
        <v/>
      </c>
      <c r="BQ44" s="8" t="str">
        <f t="shared" si="98"/>
        <v/>
      </c>
      <c r="BR44" s="8" t="str">
        <f t="shared" si="99"/>
        <v/>
      </c>
      <c r="BS44" s="8" t="str">
        <f t="shared" si="62"/>
        <v/>
      </c>
      <c r="BT44" s="9" t="str">
        <f t="shared" si="63"/>
        <v/>
      </c>
      <c r="BU44" s="10" t="str">
        <f t="shared" si="100"/>
        <v/>
      </c>
      <c r="BV44" s="7" t="str">
        <f t="shared" si="101"/>
        <v/>
      </c>
      <c r="BW44" s="7" t="str">
        <f t="shared" si="102"/>
        <v/>
      </c>
      <c r="BX44" s="5" t="str">
        <f t="shared" si="103"/>
        <v/>
      </c>
      <c r="BY44" s="3" t="str">
        <f t="shared" si="104"/>
        <v/>
      </c>
      <c r="BZ44" s="5">
        <f t="shared" si="105"/>
        <v>0</v>
      </c>
      <c r="CA44" s="8" t="str">
        <f t="shared" si="30"/>
        <v/>
      </c>
      <c r="CB44" s="8" t="str">
        <f t="shared" si="64"/>
        <v/>
      </c>
      <c r="CC44" s="8" t="str">
        <f t="shared" si="106"/>
        <v/>
      </c>
      <c r="CD44" s="8" t="str">
        <f t="shared" si="107"/>
        <v>10</v>
      </c>
      <c r="CE44" s="8" t="str">
        <f t="shared" si="108"/>
        <v>16</v>
      </c>
      <c r="CF44" s="8" t="str">
        <f t="shared" si="65"/>
        <v>1</v>
      </c>
      <c r="CG44" s="8" t="str">
        <f t="shared" si="109"/>
        <v/>
      </c>
      <c r="CH44" s="8">
        <f t="shared" si="110"/>
        <v>15</v>
      </c>
      <c r="CI44" s="4"/>
      <c r="CJ44" s="4" t="str">
        <f t="shared" si="36"/>
        <v/>
      </c>
      <c r="CK44" s="5" t="str">
        <f t="shared" si="111"/>
        <v>得点</v>
      </c>
      <c r="CL44" s="1" t="str">
        <f t="shared" si="66"/>
        <v/>
      </c>
      <c r="CM44" s="326" t="str">
        <f t="shared" si="67"/>
        <v/>
      </c>
      <c r="CN44" s="326" t="str">
        <f t="shared" si="68"/>
        <v/>
      </c>
      <c r="CO44" s="327" t="str">
        <f t="shared" si="72"/>
        <v/>
      </c>
      <c r="CP44" s="327"/>
      <c r="CQ44" s="327" t="str">
        <f t="shared" si="73"/>
        <v/>
      </c>
      <c r="CR44" s="327" t="str">
        <f t="shared" si="69"/>
        <v/>
      </c>
      <c r="CS44" s="327" t="str">
        <f t="shared" si="70"/>
        <v/>
      </c>
      <c r="CT44" s="327" t="str">
        <f t="shared" si="74"/>
        <v/>
      </c>
      <c r="CU44" s="327"/>
      <c r="CV44" s="327" t="str">
        <f t="shared" si="75"/>
        <v/>
      </c>
    </row>
    <row r="45" spans="1:100" ht="17.25" customHeight="1" x14ac:dyDescent="0.15">
      <c r="A45" s="58">
        <v>37</v>
      </c>
      <c r="B45" s="289" t="s">
        <v>419</v>
      </c>
      <c r="C45" s="65">
        <v>5</v>
      </c>
      <c r="D45" s="286" t="s">
        <v>393</v>
      </c>
      <c r="E45" s="62" t="s">
        <v>476</v>
      </c>
      <c r="F45" s="68"/>
      <c r="G45" s="286"/>
      <c r="H45" s="328"/>
      <c r="I45" s="19" t="str">
        <f t="shared" si="87"/>
        <v>5</v>
      </c>
      <c r="J45" s="17" t="str">
        <f t="shared" si="88"/>
        <v/>
      </c>
      <c r="K45" s="17">
        <f>IF(BH45="1",COUNTIF(BH$9:BH45,"1"),"")</f>
        <v>14</v>
      </c>
      <c r="L45" s="17" t="str">
        <f t="shared" si="89"/>
        <v>11</v>
      </c>
      <c r="M45" s="17" t="str">
        <f t="shared" si="90"/>
        <v>15</v>
      </c>
      <c r="N45" s="17" t="str">
        <f>IF(BI45="1",COUNTIF(BI$9:BI45,"1"),"")</f>
        <v/>
      </c>
      <c r="O45" s="17" t="str">
        <f t="shared" si="91"/>
        <v/>
      </c>
      <c r="P45" s="20" t="str">
        <f t="shared" si="92"/>
        <v/>
      </c>
      <c r="Q45" s="1"/>
      <c r="R45" s="12">
        <f t="shared" ca="1" si="85"/>
        <v>13</v>
      </c>
      <c r="S45" s="43">
        <f t="shared" ca="1" si="85"/>
        <v>1</v>
      </c>
      <c r="T45" s="43">
        <f t="shared" ca="1" si="85"/>
        <v>1</v>
      </c>
      <c r="U45" s="43">
        <f t="shared" ca="1" si="85"/>
        <v>0</v>
      </c>
      <c r="V45" s="43">
        <f t="shared" ca="1" si="85"/>
        <v>0</v>
      </c>
      <c r="W45" s="43">
        <f t="shared" ca="1" si="85"/>
        <v>0</v>
      </c>
      <c r="X45" s="71"/>
      <c r="Y45" s="72">
        <f t="shared" ca="1" si="86"/>
        <v>13</v>
      </c>
      <c r="Z45" s="73">
        <f t="shared" ca="1" si="86"/>
        <v>2</v>
      </c>
      <c r="AA45" s="73">
        <f t="shared" ca="1" si="86"/>
        <v>0</v>
      </c>
      <c r="AB45" s="73">
        <f t="shared" ca="1" si="86"/>
        <v>0</v>
      </c>
      <c r="AC45" s="73">
        <f t="shared" ca="1" si="86"/>
        <v>0</v>
      </c>
      <c r="AD45" s="73">
        <f t="shared" ca="1" si="86"/>
        <v>0</v>
      </c>
      <c r="AE45" s="71"/>
      <c r="AH45" s="2">
        <f t="shared" si="77"/>
        <v>5</v>
      </c>
      <c r="AI45" s="2" t="str">
        <f t="shared" si="78"/>
        <v/>
      </c>
      <c r="AJ45" s="2" t="str">
        <f t="shared" si="42"/>
        <v/>
      </c>
      <c r="AK45" s="2" t="str">
        <f t="shared" si="43"/>
        <v/>
      </c>
      <c r="AL45" s="2" t="str">
        <f t="shared" si="44"/>
        <v/>
      </c>
      <c r="AM45" s="2" t="str">
        <f t="shared" si="45"/>
        <v/>
      </c>
      <c r="AN45" s="2" t="str">
        <f t="shared" si="46"/>
        <v/>
      </c>
      <c r="AO45" s="2" t="str">
        <f t="shared" si="79"/>
        <v/>
      </c>
      <c r="AP45" s="2" t="str">
        <f t="shared" si="80"/>
        <v/>
      </c>
      <c r="AQ45" s="2" t="str">
        <f t="shared" si="71"/>
        <v/>
      </c>
      <c r="AR45" s="2" t="str">
        <f t="shared" si="49"/>
        <v/>
      </c>
      <c r="AS45" s="2" t="str">
        <f t="shared" si="50"/>
        <v/>
      </c>
      <c r="AT45" s="2" t="str">
        <f t="shared" si="51"/>
        <v/>
      </c>
      <c r="AU45" s="2" t="str">
        <f t="shared" si="52"/>
        <v/>
      </c>
      <c r="AV45" s="2" t="str">
        <f t="shared" si="53"/>
        <v xml:space="preserve"> </v>
      </c>
      <c r="AW45" s="2" t="str">
        <f t="shared" si="14"/>
        <v xml:space="preserve"> </v>
      </c>
      <c r="AX45" s="2" t="str">
        <f t="shared" si="15"/>
        <v xml:space="preserve"> </v>
      </c>
      <c r="AY45" s="2" t="str">
        <f t="shared" si="16"/>
        <v xml:space="preserve"> </v>
      </c>
      <c r="AZ45" s="2"/>
      <c r="BA45" s="2" t="str">
        <f t="shared" si="54"/>
        <v/>
      </c>
      <c r="BB45" s="2" t="str">
        <f t="shared" si="55"/>
        <v/>
      </c>
      <c r="BC45" s="2" t="str">
        <f t="shared" si="56"/>
        <v/>
      </c>
      <c r="BD45" s="2" t="str">
        <f t="shared" si="57"/>
        <v/>
      </c>
      <c r="BH45" s="13" t="str">
        <f t="shared" si="58"/>
        <v>1</v>
      </c>
      <c r="BI45" s="15" t="str">
        <f t="shared" si="59"/>
        <v/>
      </c>
      <c r="BJ45" s="4">
        <f t="shared" si="93"/>
        <v>5</v>
      </c>
      <c r="BK45" s="7" t="str">
        <f t="shared" si="94"/>
        <v/>
      </c>
      <c r="BL45" s="7" t="str">
        <f t="shared" si="95"/>
        <v>得点</v>
      </c>
      <c r="BM45" s="8">
        <f t="shared" si="60"/>
        <v>5</v>
      </c>
      <c r="BN45" s="8" t="str">
        <f t="shared" si="96"/>
        <v/>
      </c>
      <c r="BO45" s="8" t="str">
        <f t="shared" si="76"/>
        <v>1</v>
      </c>
      <c r="BP45" s="8" t="str">
        <f t="shared" si="97"/>
        <v>11</v>
      </c>
      <c r="BQ45" s="8" t="str">
        <f t="shared" si="98"/>
        <v>15</v>
      </c>
      <c r="BR45" s="8" t="str">
        <f t="shared" si="99"/>
        <v/>
      </c>
      <c r="BS45" s="8" t="str">
        <f t="shared" si="62"/>
        <v/>
      </c>
      <c r="BT45" s="9" t="str">
        <f t="shared" si="63"/>
        <v/>
      </c>
      <c r="BU45" s="10">
        <f t="shared" si="100"/>
        <v>0</v>
      </c>
      <c r="BV45" s="7" t="str">
        <f t="shared" si="101"/>
        <v/>
      </c>
      <c r="BW45" s="7" t="str">
        <f t="shared" si="102"/>
        <v/>
      </c>
      <c r="BX45" s="5" t="str">
        <f t="shared" si="103"/>
        <v/>
      </c>
      <c r="BY45" s="3" t="str">
        <f t="shared" si="104"/>
        <v/>
      </c>
      <c r="BZ45" s="5" t="str">
        <f t="shared" si="105"/>
        <v/>
      </c>
      <c r="CA45" s="8" t="str">
        <f t="shared" si="30"/>
        <v/>
      </c>
      <c r="CB45" s="8" t="str">
        <f t="shared" si="64"/>
        <v/>
      </c>
      <c r="CC45" s="8" t="str">
        <f t="shared" si="106"/>
        <v/>
      </c>
      <c r="CD45" s="8" t="str">
        <f t="shared" si="107"/>
        <v/>
      </c>
      <c r="CE45" s="8" t="str">
        <f t="shared" si="108"/>
        <v/>
      </c>
      <c r="CF45" s="8" t="str">
        <f t="shared" si="65"/>
        <v/>
      </c>
      <c r="CG45" s="8" t="str">
        <f t="shared" si="109"/>
        <v/>
      </c>
      <c r="CH45" s="8" t="str">
        <f t="shared" si="110"/>
        <v/>
      </c>
      <c r="CI45" s="4"/>
      <c r="CJ45" s="4" t="str">
        <f t="shared" si="36"/>
        <v/>
      </c>
      <c r="CK45" s="5" t="str">
        <f t="shared" si="111"/>
        <v/>
      </c>
      <c r="CL45" s="1" t="str">
        <f t="shared" si="66"/>
        <v/>
      </c>
      <c r="CM45" s="326" t="str">
        <f t="shared" si="67"/>
        <v/>
      </c>
      <c r="CN45" s="326" t="str">
        <f t="shared" si="68"/>
        <v/>
      </c>
      <c r="CO45" s="327" t="str">
        <f t="shared" si="72"/>
        <v/>
      </c>
      <c r="CP45" s="327"/>
      <c r="CQ45" s="327" t="str">
        <f t="shared" si="73"/>
        <v/>
      </c>
      <c r="CR45" s="327" t="str">
        <f t="shared" si="69"/>
        <v/>
      </c>
      <c r="CS45" s="327" t="str">
        <f t="shared" si="70"/>
        <v/>
      </c>
      <c r="CT45" s="327" t="str">
        <f t="shared" si="74"/>
        <v/>
      </c>
      <c r="CU45" s="327"/>
      <c r="CV45" s="327" t="str">
        <f t="shared" si="75"/>
        <v/>
      </c>
    </row>
    <row r="46" spans="1:100" ht="17.25" customHeight="1" x14ac:dyDescent="0.15">
      <c r="A46" s="58">
        <v>38</v>
      </c>
      <c r="B46" s="289" t="s">
        <v>420</v>
      </c>
      <c r="C46" s="65">
        <v>1</v>
      </c>
      <c r="D46" s="286" t="s">
        <v>393</v>
      </c>
      <c r="E46" s="62" t="s">
        <v>477</v>
      </c>
      <c r="F46" s="68"/>
      <c r="G46" s="286"/>
      <c r="H46" s="328"/>
      <c r="I46" s="19" t="str">
        <f t="shared" si="87"/>
        <v/>
      </c>
      <c r="J46" s="17" t="str">
        <f t="shared" si="88"/>
        <v/>
      </c>
      <c r="K46" s="17" t="str">
        <f>IF(BH46="1",COUNTIF(BH$9:BH46,"1"),"")</f>
        <v/>
      </c>
      <c r="L46" s="17" t="str">
        <f t="shared" si="89"/>
        <v>11</v>
      </c>
      <c r="M46" s="17" t="str">
        <f t="shared" si="90"/>
        <v>30</v>
      </c>
      <c r="N46" s="17">
        <f>IF(BI46="1",COUNTIF(BI$9:BI46,"1"),"")</f>
        <v>15</v>
      </c>
      <c r="O46" s="17" t="str">
        <f t="shared" si="91"/>
        <v/>
      </c>
      <c r="P46" s="20" t="str">
        <f t="shared" si="92"/>
        <v>1</v>
      </c>
      <c r="Q46" s="1"/>
      <c r="R46" s="12">
        <f t="shared" ca="1" si="85"/>
        <v>14</v>
      </c>
      <c r="S46" s="43">
        <f t="shared" ca="1" si="85"/>
        <v>1</v>
      </c>
      <c r="T46" s="43">
        <f t="shared" ca="1" si="85"/>
        <v>0</v>
      </c>
      <c r="U46" s="43">
        <f t="shared" ca="1" si="85"/>
        <v>0</v>
      </c>
      <c r="V46" s="43">
        <f t="shared" ca="1" si="85"/>
        <v>0</v>
      </c>
      <c r="W46" s="43">
        <f t="shared" ca="1" si="85"/>
        <v>0</v>
      </c>
      <c r="X46" s="71"/>
      <c r="Y46" s="72">
        <f t="shared" ca="1" si="86"/>
        <v>14</v>
      </c>
      <c r="Z46" s="73">
        <f t="shared" ca="1" si="86"/>
        <v>1</v>
      </c>
      <c r="AA46" s="73">
        <f t="shared" ca="1" si="86"/>
        <v>1</v>
      </c>
      <c r="AB46" s="73">
        <f t="shared" ca="1" si="86"/>
        <v>0</v>
      </c>
      <c r="AC46" s="73">
        <f t="shared" ca="1" si="86"/>
        <v>0</v>
      </c>
      <c r="AD46" s="73">
        <f t="shared" ca="1" si="86"/>
        <v>0</v>
      </c>
      <c r="AE46" s="71"/>
      <c r="AH46" s="2" t="str">
        <f t="shared" si="77"/>
        <v/>
      </c>
      <c r="AI46" s="2" t="str">
        <f t="shared" si="78"/>
        <v/>
      </c>
      <c r="AJ46" s="2" t="str">
        <f t="shared" si="42"/>
        <v/>
      </c>
      <c r="AK46" s="2" t="str">
        <f t="shared" si="43"/>
        <v/>
      </c>
      <c r="AL46" s="2" t="str">
        <f t="shared" si="44"/>
        <v/>
      </c>
      <c r="AM46" s="2" t="str">
        <f t="shared" si="45"/>
        <v/>
      </c>
      <c r="AN46" s="2" t="str">
        <f t="shared" si="46"/>
        <v/>
      </c>
      <c r="AO46" s="2" t="str">
        <f t="shared" si="79"/>
        <v/>
      </c>
      <c r="AP46" s="2">
        <f t="shared" si="80"/>
        <v>1</v>
      </c>
      <c r="AQ46" s="2" t="str">
        <f t="shared" si="71"/>
        <v/>
      </c>
      <c r="AR46" s="2" t="str">
        <f t="shared" si="49"/>
        <v/>
      </c>
      <c r="AS46" s="2" t="str">
        <f t="shared" si="50"/>
        <v/>
      </c>
      <c r="AT46" s="2" t="str">
        <f t="shared" si="51"/>
        <v/>
      </c>
      <c r="AU46" s="2" t="str">
        <f t="shared" si="52"/>
        <v/>
      </c>
      <c r="AV46" s="2" t="str">
        <f t="shared" si="53"/>
        <v xml:space="preserve"> </v>
      </c>
      <c r="AW46" s="2" t="str">
        <f t="shared" si="14"/>
        <v xml:space="preserve"> </v>
      </c>
      <c r="AX46" s="2" t="str">
        <f t="shared" si="15"/>
        <v xml:space="preserve"> </v>
      </c>
      <c r="AY46" s="2" t="str">
        <f t="shared" si="16"/>
        <v xml:space="preserve"> </v>
      </c>
      <c r="AZ46" s="2"/>
      <c r="BA46" s="2" t="str">
        <f t="shared" si="54"/>
        <v/>
      </c>
      <c r="BB46" s="2" t="str">
        <f t="shared" si="55"/>
        <v/>
      </c>
      <c r="BC46" s="2" t="str">
        <f t="shared" si="56"/>
        <v/>
      </c>
      <c r="BD46" s="2" t="str">
        <f t="shared" si="57"/>
        <v/>
      </c>
      <c r="BH46" s="13" t="str">
        <f t="shared" si="58"/>
        <v/>
      </c>
      <c r="BI46" s="15" t="str">
        <f t="shared" si="59"/>
        <v>1</v>
      </c>
      <c r="BJ46" s="4" t="str">
        <f t="shared" si="93"/>
        <v/>
      </c>
      <c r="BK46" s="7" t="str">
        <f t="shared" si="94"/>
        <v/>
      </c>
      <c r="BL46" s="7" t="str">
        <f t="shared" si="95"/>
        <v/>
      </c>
      <c r="BM46" s="8" t="str">
        <f t="shared" si="60"/>
        <v/>
      </c>
      <c r="BN46" s="8" t="str">
        <f t="shared" si="96"/>
        <v/>
      </c>
      <c r="BO46" s="8" t="str">
        <f t="shared" si="76"/>
        <v/>
      </c>
      <c r="BP46" s="8" t="str">
        <f t="shared" si="97"/>
        <v/>
      </c>
      <c r="BQ46" s="8" t="str">
        <f t="shared" si="98"/>
        <v/>
      </c>
      <c r="BR46" s="8" t="str">
        <f t="shared" si="99"/>
        <v/>
      </c>
      <c r="BS46" s="8" t="str">
        <f t="shared" si="62"/>
        <v/>
      </c>
      <c r="BT46" s="9" t="str">
        <f t="shared" si="63"/>
        <v/>
      </c>
      <c r="BU46" s="10" t="str">
        <f t="shared" si="100"/>
        <v/>
      </c>
      <c r="BV46" s="7" t="str">
        <f t="shared" si="101"/>
        <v/>
      </c>
      <c r="BW46" s="7" t="str">
        <f t="shared" si="102"/>
        <v/>
      </c>
      <c r="BX46" s="5" t="str">
        <f t="shared" si="103"/>
        <v/>
      </c>
      <c r="BY46" s="3" t="str">
        <f t="shared" si="104"/>
        <v/>
      </c>
      <c r="BZ46" s="5">
        <f t="shared" si="105"/>
        <v>0</v>
      </c>
      <c r="CA46" s="8" t="str">
        <f t="shared" si="30"/>
        <v/>
      </c>
      <c r="CB46" s="8" t="str">
        <f t="shared" si="64"/>
        <v/>
      </c>
      <c r="CC46" s="8" t="str">
        <f t="shared" si="106"/>
        <v/>
      </c>
      <c r="CD46" s="8" t="str">
        <f t="shared" si="107"/>
        <v>11</v>
      </c>
      <c r="CE46" s="8" t="str">
        <f t="shared" si="108"/>
        <v>30</v>
      </c>
      <c r="CF46" s="8" t="str">
        <f t="shared" si="65"/>
        <v>1</v>
      </c>
      <c r="CG46" s="8" t="str">
        <f t="shared" si="109"/>
        <v/>
      </c>
      <c r="CH46" s="8">
        <f t="shared" si="110"/>
        <v>1</v>
      </c>
      <c r="CI46" s="4"/>
      <c r="CJ46" s="4" t="str">
        <f t="shared" si="36"/>
        <v/>
      </c>
      <c r="CK46" s="5" t="str">
        <f t="shared" si="111"/>
        <v>得点</v>
      </c>
      <c r="CL46" s="1" t="str">
        <f t="shared" si="66"/>
        <v/>
      </c>
      <c r="CM46" s="326" t="str">
        <f t="shared" si="67"/>
        <v/>
      </c>
      <c r="CN46" s="326" t="str">
        <f t="shared" si="68"/>
        <v/>
      </c>
      <c r="CO46" s="327" t="str">
        <f t="shared" si="72"/>
        <v/>
      </c>
      <c r="CP46" s="327"/>
      <c r="CQ46" s="327" t="str">
        <f t="shared" si="73"/>
        <v/>
      </c>
      <c r="CR46" s="327" t="str">
        <f t="shared" si="69"/>
        <v/>
      </c>
      <c r="CS46" s="327" t="str">
        <f t="shared" si="70"/>
        <v/>
      </c>
      <c r="CT46" s="327" t="str">
        <f t="shared" si="74"/>
        <v/>
      </c>
      <c r="CU46" s="327"/>
      <c r="CV46" s="327" t="str">
        <f t="shared" si="75"/>
        <v/>
      </c>
    </row>
    <row r="47" spans="1:100" ht="17.25" customHeight="1" x14ac:dyDescent="0.15">
      <c r="A47" s="58">
        <v>39</v>
      </c>
      <c r="B47" s="289" t="s">
        <v>419</v>
      </c>
      <c r="C47" s="65">
        <v>1</v>
      </c>
      <c r="D47" s="286" t="s">
        <v>462</v>
      </c>
      <c r="E47" s="62" t="s">
        <v>478</v>
      </c>
      <c r="F47" s="68">
        <v>2</v>
      </c>
      <c r="G47" s="286" t="s">
        <v>443</v>
      </c>
      <c r="H47" s="328"/>
      <c r="I47" s="19" t="str">
        <f t="shared" si="87"/>
        <v>1</v>
      </c>
      <c r="J47" s="17" t="str">
        <f t="shared" si="88"/>
        <v>S</v>
      </c>
      <c r="K47" s="17" t="str">
        <f>IF(BH47="1",COUNTIF(BH$9:BH47,"1"),"")</f>
        <v/>
      </c>
      <c r="L47" s="17" t="str">
        <f t="shared" si="89"/>
        <v>12</v>
      </c>
      <c r="M47" s="17" t="str">
        <f t="shared" si="90"/>
        <v>48</v>
      </c>
      <c r="N47" s="17" t="str">
        <f>IF(BI47="1",COUNTIF(BI$9:BI47,"1"),"")</f>
        <v/>
      </c>
      <c r="O47" s="17" t="str">
        <f t="shared" si="91"/>
        <v>×</v>
      </c>
      <c r="P47" s="20" t="str">
        <f t="shared" si="92"/>
        <v>2</v>
      </c>
      <c r="Q47" s="1"/>
      <c r="R47" s="12">
        <f t="shared" ca="1" si="85"/>
        <v>15</v>
      </c>
      <c r="S47" s="43">
        <f t="shared" ca="1" si="85"/>
        <v>0</v>
      </c>
      <c r="T47" s="43">
        <f t="shared" ca="1" si="85"/>
        <v>0</v>
      </c>
      <c r="U47" s="43">
        <f t="shared" ca="1" si="85"/>
        <v>0</v>
      </c>
      <c r="V47" s="43">
        <f t="shared" ca="1" si="85"/>
        <v>0</v>
      </c>
      <c r="W47" s="43">
        <f t="shared" ca="1" si="85"/>
        <v>0</v>
      </c>
      <c r="X47" s="71"/>
      <c r="Y47" s="72">
        <f t="shared" ca="1" si="86"/>
        <v>15</v>
      </c>
      <c r="Z47" s="73">
        <f t="shared" ca="1" si="86"/>
        <v>4</v>
      </c>
      <c r="AA47" s="73">
        <f t="shared" ca="1" si="86"/>
        <v>0</v>
      </c>
      <c r="AB47" s="73">
        <f t="shared" ca="1" si="86"/>
        <v>0</v>
      </c>
      <c r="AC47" s="73">
        <f t="shared" ca="1" si="86"/>
        <v>0</v>
      </c>
      <c r="AD47" s="73">
        <f t="shared" ca="1" si="86"/>
        <v>0</v>
      </c>
      <c r="AE47" s="71"/>
      <c r="AH47" s="2" t="str">
        <f t="shared" si="77"/>
        <v/>
      </c>
      <c r="AI47" s="2" t="str">
        <f t="shared" si="78"/>
        <v/>
      </c>
      <c r="AJ47" s="2" t="str">
        <f t="shared" si="42"/>
        <v/>
      </c>
      <c r="AK47" s="2" t="str">
        <f t="shared" si="43"/>
        <v/>
      </c>
      <c r="AL47" s="2" t="str">
        <f t="shared" si="44"/>
        <v/>
      </c>
      <c r="AM47" s="2" t="str">
        <f t="shared" si="45"/>
        <v/>
      </c>
      <c r="AN47" s="2" t="str">
        <f t="shared" si="46"/>
        <v/>
      </c>
      <c r="AO47" s="2" t="str">
        <f t="shared" si="79"/>
        <v/>
      </c>
      <c r="AP47" s="2" t="str">
        <f t="shared" si="80"/>
        <v/>
      </c>
      <c r="AQ47" s="2" t="str">
        <f t="shared" si="71"/>
        <v/>
      </c>
      <c r="AR47" s="2" t="str">
        <f t="shared" si="49"/>
        <v/>
      </c>
      <c r="AS47" s="2" t="str">
        <f t="shared" si="50"/>
        <v/>
      </c>
      <c r="AT47" s="2" t="str">
        <f t="shared" si="51"/>
        <v>×</v>
      </c>
      <c r="AU47" s="2" t="str">
        <f t="shared" si="52"/>
        <v/>
      </c>
      <c r="AV47" s="2" t="str">
        <f t="shared" si="53"/>
        <v xml:space="preserve"> </v>
      </c>
      <c r="AW47" s="2" t="str">
        <f t="shared" si="14"/>
        <v>1</v>
      </c>
      <c r="AX47" s="2" t="str">
        <f t="shared" si="15"/>
        <v xml:space="preserve"> </v>
      </c>
      <c r="AY47" s="2" t="str">
        <f t="shared" si="16"/>
        <v xml:space="preserve"> </v>
      </c>
      <c r="AZ47" s="2"/>
      <c r="BA47" s="2" t="str">
        <f t="shared" si="54"/>
        <v/>
      </c>
      <c r="BB47" s="2" t="str">
        <f t="shared" si="55"/>
        <v/>
      </c>
      <c r="BC47" s="2" t="str">
        <f t="shared" si="56"/>
        <v/>
      </c>
      <c r="BD47" s="2" t="str">
        <f t="shared" si="57"/>
        <v/>
      </c>
      <c r="BH47" s="13" t="str">
        <f t="shared" si="58"/>
        <v/>
      </c>
      <c r="BI47" s="15" t="str">
        <f t="shared" si="59"/>
        <v/>
      </c>
      <c r="BJ47" s="4">
        <f t="shared" si="93"/>
        <v>1</v>
      </c>
      <c r="BK47" s="7" t="str">
        <f t="shared" si="94"/>
        <v>S</v>
      </c>
      <c r="BL47" s="7" t="str">
        <f t="shared" si="95"/>
        <v>退場</v>
      </c>
      <c r="BM47" s="8">
        <f t="shared" si="60"/>
        <v>1</v>
      </c>
      <c r="BN47" s="8" t="str">
        <f t="shared" si="96"/>
        <v>S</v>
      </c>
      <c r="BO47" s="8" t="str">
        <f t="shared" si="76"/>
        <v/>
      </c>
      <c r="BP47" s="8" t="str">
        <f t="shared" si="97"/>
        <v>12</v>
      </c>
      <c r="BQ47" s="8" t="str">
        <f t="shared" si="98"/>
        <v>48</v>
      </c>
      <c r="BR47" s="8" t="str">
        <f t="shared" si="99"/>
        <v/>
      </c>
      <c r="BS47" s="8" t="str">
        <f t="shared" si="62"/>
        <v>×</v>
      </c>
      <c r="BT47" s="9">
        <f t="shared" si="63"/>
        <v>2</v>
      </c>
      <c r="BU47" s="10">
        <f t="shared" si="100"/>
        <v>2</v>
      </c>
      <c r="BV47" s="7" t="str">
        <f t="shared" si="101"/>
        <v>×</v>
      </c>
      <c r="BW47" s="7" t="str">
        <f t="shared" si="102"/>
        <v>×</v>
      </c>
      <c r="BX47" s="5" t="str">
        <f t="shared" si="103"/>
        <v>×</v>
      </c>
      <c r="BY47" s="3" t="str">
        <f t="shared" si="104"/>
        <v/>
      </c>
      <c r="BZ47" s="5" t="str">
        <f t="shared" si="105"/>
        <v/>
      </c>
      <c r="CA47" s="8" t="str">
        <f t="shared" si="30"/>
        <v/>
      </c>
      <c r="CB47" s="8" t="str">
        <f t="shared" si="64"/>
        <v/>
      </c>
      <c r="CC47" s="8" t="str">
        <f t="shared" si="106"/>
        <v/>
      </c>
      <c r="CD47" s="8" t="str">
        <f t="shared" si="107"/>
        <v/>
      </c>
      <c r="CE47" s="8" t="str">
        <f t="shared" si="108"/>
        <v/>
      </c>
      <c r="CF47" s="8" t="str">
        <f t="shared" si="65"/>
        <v/>
      </c>
      <c r="CG47" s="8" t="str">
        <f t="shared" si="109"/>
        <v/>
      </c>
      <c r="CH47" s="8" t="str">
        <f t="shared" si="110"/>
        <v/>
      </c>
      <c r="CI47" s="4"/>
      <c r="CJ47" s="4" t="str">
        <f t="shared" si="36"/>
        <v>×</v>
      </c>
      <c r="CK47" s="5" t="str">
        <f t="shared" si="111"/>
        <v/>
      </c>
      <c r="CL47" s="1" t="str">
        <f t="shared" si="66"/>
        <v/>
      </c>
      <c r="CM47" s="326" t="str">
        <f t="shared" si="67"/>
        <v/>
      </c>
      <c r="CN47" s="326" t="str">
        <f t="shared" si="68"/>
        <v/>
      </c>
      <c r="CO47" s="327" t="str">
        <f t="shared" si="72"/>
        <v/>
      </c>
      <c r="CP47" s="327"/>
      <c r="CQ47" s="327" t="str">
        <f t="shared" si="73"/>
        <v/>
      </c>
      <c r="CR47" s="327" t="str">
        <f t="shared" si="69"/>
        <v/>
      </c>
      <c r="CS47" s="327" t="str">
        <f t="shared" si="70"/>
        <v/>
      </c>
      <c r="CT47" s="327" t="str">
        <f t="shared" si="74"/>
        <v/>
      </c>
      <c r="CU47" s="327"/>
      <c r="CV47" s="327" t="str">
        <f t="shared" si="75"/>
        <v/>
      </c>
    </row>
    <row r="48" spans="1:100" ht="17.25" customHeight="1" x14ac:dyDescent="0.15">
      <c r="A48" s="58">
        <v>40</v>
      </c>
      <c r="B48" s="289" t="s">
        <v>419</v>
      </c>
      <c r="C48" s="65"/>
      <c r="D48" s="286" t="s">
        <v>515</v>
      </c>
      <c r="E48" s="62" t="s">
        <v>521</v>
      </c>
      <c r="F48" s="68"/>
      <c r="G48" s="286"/>
      <c r="H48" s="328"/>
      <c r="I48" s="19" t="str">
        <f t="shared" si="87"/>
        <v/>
      </c>
      <c r="J48" s="17" t="str">
        <f t="shared" si="88"/>
        <v>T</v>
      </c>
      <c r="K48" s="17" t="str">
        <f>IF(BH48="1",COUNTIF(BH$9:BH48,"1"),"")</f>
        <v/>
      </c>
      <c r="L48" s="17" t="str">
        <f t="shared" si="89"/>
        <v>14</v>
      </c>
      <c r="M48" s="17" t="str">
        <f t="shared" si="90"/>
        <v>39</v>
      </c>
      <c r="N48" s="17" t="str">
        <f>IF(BI48="1",COUNTIF(BI$9:BI48,"1"),"")</f>
        <v/>
      </c>
      <c r="O48" s="17" t="str">
        <f t="shared" si="91"/>
        <v/>
      </c>
      <c r="P48" s="20" t="str">
        <f t="shared" si="92"/>
        <v/>
      </c>
      <c r="Q48" s="1"/>
      <c r="R48" s="12">
        <f t="shared" ca="1" si="85"/>
        <v>16</v>
      </c>
      <c r="S48" s="43">
        <f t="shared" ca="1" si="85"/>
        <v>0</v>
      </c>
      <c r="T48" s="43">
        <f t="shared" ca="1" si="85"/>
        <v>0</v>
      </c>
      <c r="U48" s="43">
        <f t="shared" ca="1" si="85"/>
        <v>0</v>
      </c>
      <c r="V48" s="43">
        <f t="shared" ca="1" si="85"/>
        <v>0</v>
      </c>
      <c r="W48" s="43">
        <f t="shared" ca="1" si="85"/>
        <v>0</v>
      </c>
      <c r="X48" s="71"/>
      <c r="Y48" s="72">
        <f t="shared" ca="1" si="86"/>
        <v>16</v>
      </c>
      <c r="Z48" s="73">
        <f t="shared" ca="1" si="86"/>
        <v>0</v>
      </c>
      <c r="AA48" s="73">
        <f t="shared" ca="1" si="86"/>
        <v>0</v>
      </c>
      <c r="AB48" s="73">
        <f t="shared" ca="1" si="86"/>
        <v>0</v>
      </c>
      <c r="AC48" s="73">
        <f t="shared" ca="1" si="86"/>
        <v>0</v>
      </c>
      <c r="AD48" s="73">
        <f t="shared" ca="1" si="86"/>
        <v>0</v>
      </c>
      <c r="AE48" s="71"/>
      <c r="AH48" s="2" t="str">
        <f t="shared" si="77"/>
        <v/>
      </c>
      <c r="AI48" s="2" t="str">
        <f t="shared" si="78"/>
        <v/>
      </c>
      <c r="AJ48" s="2" t="str">
        <f t="shared" si="42"/>
        <v/>
      </c>
      <c r="AK48" s="2" t="str">
        <f t="shared" si="43"/>
        <v/>
      </c>
      <c r="AL48" s="2" t="str">
        <f t="shared" si="44"/>
        <v/>
      </c>
      <c r="AM48" s="2" t="str">
        <f t="shared" si="45"/>
        <v/>
      </c>
      <c r="AN48" s="2" t="str">
        <f t="shared" si="46"/>
        <v/>
      </c>
      <c r="AO48" s="2" t="str">
        <f t="shared" si="79"/>
        <v/>
      </c>
      <c r="AP48" s="2" t="str">
        <f t="shared" si="80"/>
        <v/>
      </c>
      <c r="AQ48" s="2" t="str">
        <f t="shared" si="71"/>
        <v/>
      </c>
      <c r="AR48" s="2" t="str">
        <f t="shared" si="49"/>
        <v/>
      </c>
      <c r="AS48" s="2" t="str">
        <f t="shared" si="50"/>
        <v/>
      </c>
      <c r="AT48" s="2" t="str">
        <f t="shared" si="51"/>
        <v/>
      </c>
      <c r="AU48" s="2" t="str">
        <f t="shared" si="52"/>
        <v/>
      </c>
      <c r="AV48" s="2" t="str">
        <f t="shared" si="53"/>
        <v xml:space="preserve"> </v>
      </c>
      <c r="AW48" s="2" t="str">
        <f t="shared" si="14"/>
        <v xml:space="preserve"> </v>
      </c>
      <c r="AX48" s="2" t="str">
        <f t="shared" si="15"/>
        <v xml:space="preserve"> </v>
      </c>
      <c r="AY48" s="2" t="str">
        <f t="shared" si="16"/>
        <v xml:space="preserve"> </v>
      </c>
      <c r="AZ48" s="2"/>
      <c r="BA48" s="2" t="str">
        <f t="shared" si="54"/>
        <v/>
      </c>
      <c r="BB48" s="2" t="str">
        <f t="shared" si="55"/>
        <v/>
      </c>
      <c r="BC48" s="2" t="str">
        <f t="shared" si="56"/>
        <v/>
      </c>
      <c r="BD48" s="2" t="str">
        <f t="shared" si="57"/>
        <v/>
      </c>
      <c r="BH48" s="13" t="str">
        <f t="shared" si="58"/>
        <v/>
      </c>
      <c r="BI48" s="15" t="str">
        <f t="shared" si="59"/>
        <v/>
      </c>
      <c r="BJ48" s="4">
        <f t="shared" si="93"/>
        <v>0</v>
      </c>
      <c r="BK48" s="7" t="str">
        <f t="shared" si="94"/>
        <v>T</v>
      </c>
      <c r="BL48" s="7" t="str">
        <f t="shared" si="95"/>
        <v>タイムアウト</v>
      </c>
      <c r="BM48" s="8" t="str">
        <f t="shared" si="60"/>
        <v/>
      </c>
      <c r="BN48" s="8" t="str">
        <f t="shared" si="96"/>
        <v>T</v>
      </c>
      <c r="BO48" s="8" t="str">
        <f t="shared" si="76"/>
        <v/>
      </c>
      <c r="BP48" s="8" t="str">
        <f t="shared" si="97"/>
        <v>14</v>
      </c>
      <c r="BQ48" s="8" t="str">
        <f t="shared" si="98"/>
        <v>39</v>
      </c>
      <c r="BR48" s="8" t="str">
        <f t="shared" si="99"/>
        <v/>
      </c>
      <c r="BS48" s="8" t="str">
        <f t="shared" si="62"/>
        <v/>
      </c>
      <c r="BT48" s="9" t="str">
        <f t="shared" si="63"/>
        <v/>
      </c>
      <c r="BU48" s="10">
        <f t="shared" si="100"/>
        <v>0</v>
      </c>
      <c r="BV48" s="7" t="str">
        <f t="shared" si="101"/>
        <v/>
      </c>
      <c r="BW48" s="7" t="str">
        <f t="shared" si="102"/>
        <v/>
      </c>
      <c r="BX48" s="5" t="str">
        <f t="shared" si="103"/>
        <v/>
      </c>
      <c r="BY48" s="3" t="str">
        <f t="shared" si="104"/>
        <v/>
      </c>
      <c r="BZ48" s="5" t="str">
        <f t="shared" si="105"/>
        <v/>
      </c>
      <c r="CA48" s="8" t="str">
        <f t="shared" si="30"/>
        <v/>
      </c>
      <c r="CB48" s="8" t="str">
        <f t="shared" si="64"/>
        <v/>
      </c>
      <c r="CC48" s="8" t="str">
        <f t="shared" si="106"/>
        <v/>
      </c>
      <c r="CD48" s="8" t="str">
        <f t="shared" si="107"/>
        <v/>
      </c>
      <c r="CE48" s="8" t="str">
        <f t="shared" si="108"/>
        <v/>
      </c>
      <c r="CF48" s="8" t="str">
        <f t="shared" si="65"/>
        <v/>
      </c>
      <c r="CG48" s="8" t="str">
        <f t="shared" si="109"/>
        <v/>
      </c>
      <c r="CH48" s="8" t="str">
        <f t="shared" si="110"/>
        <v/>
      </c>
      <c r="CI48" s="4"/>
      <c r="CJ48" s="4" t="str">
        <f t="shared" si="36"/>
        <v/>
      </c>
      <c r="CK48" s="5" t="str">
        <f t="shared" si="111"/>
        <v/>
      </c>
      <c r="CL48" s="1" t="str">
        <f t="shared" si="66"/>
        <v/>
      </c>
      <c r="CM48" s="326" t="str">
        <f t="shared" si="67"/>
        <v/>
      </c>
      <c r="CN48" s="326" t="str">
        <f t="shared" si="68"/>
        <v/>
      </c>
      <c r="CO48" s="327" t="str">
        <f t="shared" si="72"/>
        <v/>
      </c>
      <c r="CP48" s="327"/>
      <c r="CQ48" s="327" t="str">
        <f t="shared" si="73"/>
        <v/>
      </c>
      <c r="CR48" s="327" t="str">
        <f t="shared" si="69"/>
        <v/>
      </c>
      <c r="CS48" s="327" t="str">
        <f t="shared" si="70"/>
        <v/>
      </c>
      <c r="CT48" s="327" t="str">
        <f t="shared" si="74"/>
        <v/>
      </c>
      <c r="CU48" s="327"/>
      <c r="CV48" s="327" t="str">
        <f t="shared" si="75"/>
        <v/>
      </c>
    </row>
    <row r="49" spans="1:100" ht="17.25" customHeight="1" x14ac:dyDescent="0.15">
      <c r="A49" s="58">
        <v>41</v>
      </c>
      <c r="B49" s="289" t="s">
        <v>419</v>
      </c>
      <c r="C49" s="65">
        <v>5</v>
      </c>
      <c r="D49" s="286" t="s">
        <v>393</v>
      </c>
      <c r="E49" s="62" t="s">
        <v>479</v>
      </c>
      <c r="F49" s="68"/>
      <c r="G49" s="286"/>
      <c r="H49" s="328"/>
      <c r="I49" s="19" t="str">
        <f t="shared" si="87"/>
        <v>5</v>
      </c>
      <c r="J49" s="17" t="str">
        <f t="shared" si="88"/>
        <v/>
      </c>
      <c r="K49" s="17">
        <f>IF(BH49="1",COUNTIF(BH$9:BH49,"1"),"")</f>
        <v>15</v>
      </c>
      <c r="L49" s="17" t="str">
        <f t="shared" si="89"/>
        <v>15</v>
      </c>
      <c r="M49" s="17" t="str">
        <f t="shared" si="90"/>
        <v>13</v>
      </c>
      <c r="N49" s="17" t="str">
        <f>IF(BI49="1",COUNTIF(BI$9:BI49,"1"),"")</f>
        <v/>
      </c>
      <c r="O49" s="17" t="str">
        <f t="shared" si="91"/>
        <v/>
      </c>
      <c r="P49" s="20" t="str">
        <f t="shared" si="92"/>
        <v/>
      </c>
      <c r="Q49" s="1"/>
      <c r="R49" s="53" t="str">
        <f t="shared" si="85"/>
        <v>A</v>
      </c>
      <c r="S49" s="362">
        <f t="shared" ca="1" si="85"/>
        <v>27</v>
      </c>
      <c r="T49" s="43">
        <f t="shared" si="85"/>
        <v>0</v>
      </c>
      <c r="U49" s="43">
        <f t="shared" si="85"/>
        <v>0</v>
      </c>
      <c r="V49" s="43">
        <f t="shared" si="85"/>
        <v>0</v>
      </c>
      <c r="W49" s="43">
        <f t="shared" si="85"/>
        <v>0</v>
      </c>
      <c r="X49" s="71"/>
      <c r="Y49" s="74" t="str">
        <f t="shared" si="86"/>
        <v>A</v>
      </c>
      <c r="Z49" s="364">
        <f t="shared" ca="1" si="86"/>
        <v>28</v>
      </c>
      <c r="AA49" s="73">
        <f t="shared" si="86"/>
        <v>0</v>
      </c>
      <c r="AB49" s="73">
        <f t="shared" si="86"/>
        <v>0</v>
      </c>
      <c r="AC49" s="73">
        <f t="shared" si="86"/>
        <v>0</v>
      </c>
      <c r="AD49" s="73">
        <f t="shared" si="86"/>
        <v>0</v>
      </c>
      <c r="AE49" s="71"/>
      <c r="AH49" s="2">
        <f t="shared" si="77"/>
        <v>5</v>
      </c>
      <c r="AI49" s="2" t="str">
        <f t="shared" si="78"/>
        <v/>
      </c>
      <c r="AJ49" s="2" t="str">
        <f t="shared" si="42"/>
        <v/>
      </c>
      <c r="AK49" s="2" t="str">
        <f t="shared" si="43"/>
        <v/>
      </c>
      <c r="AL49" s="2" t="str">
        <f t="shared" si="44"/>
        <v/>
      </c>
      <c r="AM49" s="2" t="str">
        <f t="shared" si="45"/>
        <v/>
      </c>
      <c r="AN49" s="2" t="str">
        <f t="shared" si="46"/>
        <v/>
      </c>
      <c r="AO49" s="2" t="str">
        <f t="shared" si="79"/>
        <v/>
      </c>
      <c r="AP49" s="2" t="str">
        <f t="shared" si="80"/>
        <v/>
      </c>
      <c r="AQ49" s="2" t="str">
        <f t="shared" si="71"/>
        <v/>
      </c>
      <c r="AR49" s="2" t="str">
        <f t="shared" si="49"/>
        <v/>
      </c>
      <c r="AS49" s="2" t="str">
        <f t="shared" si="50"/>
        <v/>
      </c>
      <c r="AT49" s="2" t="str">
        <f t="shared" si="51"/>
        <v/>
      </c>
      <c r="AU49" s="2" t="str">
        <f t="shared" si="52"/>
        <v/>
      </c>
      <c r="AV49" s="2" t="str">
        <f t="shared" si="53"/>
        <v xml:space="preserve"> </v>
      </c>
      <c r="AW49" s="2" t="str">
        <f t="shared" si="14"/>
        <v xml:space="preserve"> </v>
      </c>
      <c r="AX49" s="2" t="str">
        <f t="shared" si="15"/>
        <v xml:space="preserve"> </v>
      </c>
      <c r="AY49" s="2" t="str">
        <f t="shared" si="16"/>
        <v xml:space="preserve"> </v>
      </c>
      <c r="AZ49" s="2"/>
      <c r="BA49" s="2" t="str">
        <f t="shared" si="54"/>
        <v/>
      </c>
      <c r="BB49" s="2" t="str">
        <f t="shared" si="55"/>
        <v/>
      </c>
      <c r="BC49" s="2" t="str">
        <f t="shared" si="56"/>
        <v/>
      </c>
      <c r="BD49" s="2" t="str">
        <f t="shared" si="57"/>
        <v/>
      </c>
      <c r="BE49" s="2"/>
      <c r="BH49" s="13" t="str">
        <f t="shared" si="58"/>
        <v>1</v>
      </c>
      <c r="BI49" s="15" t="str">
        <f t="shared" si="59"/>
        <v/>
      </c>
      <c r="BJ49" s="4">
        <f t="shared" si="93"/>
        <v>5</v>
      </c>
      <c r="BK49" s="7" t="str">
        <f t="shared" si="94"/>
        <v/>
      </c>
      <c r="BL49" s="7" t="str">
        <f t="shared" si="95"/>
        <v>得点</v>
      </c>
      <c r="BM49" s="8">
        <f t="shared" si="60"/>
        <v>5</v>
      </c>
      <c r="BN49" s="8" t="str">
        <f t="shared" si="96"/>
        <v/>
      </c>
      <c r="BO49" s="8" t="str">
        <f t="shared" si="76"/>
        <v>1</v>
      </c>
      <c r="BP49" s="8" t="str">
        <f t="shared" si="97"/>
        <v>15</v>
      </c>
      <c r="BQ49" s="8" t="str">
        <f t="shared" si="98"/>
        <v>13</v>
      </c>
      <c r="BR49" s="8" t="str">
        <f t="shared" si="99"/>
        <v/>
      </c>
      <c r="BS49" s="8" t="str">
        <f t="shared" si="62"/>
        <v/>
      </c>
      <c r="BT49" s="9" t="str">
        <f t="shared" si="63"/>
        <v/>
      </c>
      <c r="BU49" s="10">
        <f t="shared" si="100"/>
        <v>0</v>
      </c>
      <c r="BV49" s="7" t="str">
        <f t="shared" si="101"/>
        <v/>
      </c>
      <c r="BW49" s="7" t="str">
        <f t="shared" si="102"/>
        <v/>
      </c>
      <c r="BX49" s="5" t="str">
        <f t="shared" si="103"/>
        <v/>
      </c>
      <c r="BY49" s="3" t="str">
        <f t="shared" si="104"/>
        <v/>
      </c>
      <c r="BZ49" s="5" t="str">
        <f t="shared" si="105"/>
        <v/>
      </c>
      <c r="CA49" s="8" t="str">
        <f t="shared" si="30"/>
        <v/>
      </c>
      <c r="CB49" s="8" t="str">
        <f t="shared" si="64"/>
        <v/>
      </c>
      <c r="CC49" s="8" t="str">
        <f t="shared" si="106"/>
        <v/>
      </c>
      <c r="CD49" s="8" t="str">
        <f t="shared" si="107"/>
        <v/>
      </c>
      <c r="CE49" s="8" t="str">
        <f t="shared" si="108"/>
        <v/>
      </c>
      <c r="CF49" s="8" t="str">
        <f t="shared" si="65"/>
        <v/>
      </c>
      <c r="CG49" s="8" t="str">
        <f t="shared" si="109"/>
        <v/>
      </c>
      <c r="CH49" s="8" t="str">
        <f t="shared" si="110"/>
        <v/>
      </c>
      <c r="CI49" s="4"/>
      <c r="CJ49" s="4" t="str">
        <f t="shared" si="36"/>
        <v/>
      </c>
      <c r="CK49" s="5" t="str">
        <f t="shared" si="111"/>
        <v/>
      </c>
      <c r="CL49" s="1" t="str">
        <f t="shared" si="66"/>
        <v/>
      </c>
      <c r="CM49" s="326" t="str">
        <f t="shared" si="67"/>
        <v/>
      </c>
      <c r="CN49" s="326" t="str">
        <f t="shared" si="68"/>
        <v/>
      </c>
      <c r="CO49" s="327" t="str">
        <f t="shared" si="72"/>
        <v/>
      </c>
      <c r="CP49" s="327"/>
      <c r="CQ49" s="327" t="str">
        <f t="shared" si="73"/>
        <v/>
      </c>
      <c r="CR49" s="327" t="str">
        <f t="shared" si="69"/>
        <v/>
      </c>
      <c r="CS49" s="327" t="str">
        <f t="shared" si="70"/>
        <v/>
      </c>
      <c r="CT49" s="327" t="str">
        <f t="shared" si="74"/>
        <v/>
      </c>
      <c r="CU49" s="327"/>
      <c r="CV49" s="327" t="str">
        <f t="shared" si="75"/>
        <v/>
      </c>
    </row>
    <row r="50" spans="1:100" ht="17.25" customHeight="1" x14ac:dyDescent="0.15">
      <c r="A50" s="58">
        <v>42</v>
      </c>
      <c r="B50" s="289" t="s">
        <v>420</v>
      </c>
      <c r="C50" s="65">
        <v>1</v>
      </c>
      <c r="D50" s="286" t="s">
        <v>393</v>
      </c>
      <c r="E50" s="62" t="s">
        <v>480</v>
      </c>
      <c r="F50" s="68"/>
      <c r="G50" s="286"/>
      <c r="H50" s="328"/>
      <c r="I50" s="19" t="str">
        <f t="shared" si="87"/>
        <v/>
      </c>
      <c r="J50" s="17" t="str">
        <f t="shared" si="88"/>
        <v/>
      </c>
      <c r="K50" s="17" t="str">
        <f>IF(BH50="1",COUNTIF(BH$9:BH50,"1"),"")</f>
        <v/>
      </c>
      <c r="L50" s="17" t="str">
        <f t="shared" si="89"/>
        <v>15</v>
      </c>
      <c r="M50" s="17" t="str">
        <f t="shared" si="90"/>
        <v>52</v>
      </c>
      <c r="N50" s="17">
        <f>IF(BI50="1",COUNTIF(BI$9:BI50,"1"),"")</f>
        <v>16</v>
      </c>
      <c r="O50" s="17" t="str">
        <f t="shared" si="91"/>
        <v/>
      </c>
      <c r="P50" s="20" t="str">
        <f t="shared" si="92"/>
        <v>1</v>
      </c>
      <c r="Q50" s="1"/>
      <c r="R50" s="53" t="str">
        <f>R26</f>
        <v>B</v>
      </c>
      <c r="S50" s="362"/>
      <c r="T50" s="43">
        <f t="shared" ref="T50:W52" si="112">T26</f>
        <v>0</v>
      </c>
      <c r="U50" s="43">
        <f t="shared" si="112"/>
        <v>0</v>
      </c>
      <c r="V50" s="43">
        <f t="shared" si="112"/>
        <v>0</v>
      </c>
      <c r="W50" s="43">
        <f t="shared" si="112"/>
        <v>0</v>
      </c>
      <c r="X50" s="71"/>
      <c r="Y50" s="74" t="str">
        <f>Y26</f>
        <v>B</v>
      </c>
      <c r="Z50" s="364"/>
      <c r="AA50" s="73">
        <f t="shared" ref="AA50:AD52" si="113">AA26</f>
        <v>0</v>
      </c>
      <c r="AB50" s="73">
        <f t="shared" si="113"/>
        <v>0</v>
      </c>
      <c r="AC50" s="73">
        <f t="shared" si="113"/>
        <v>0</v>
      </c>
      <c r="AD50" s="73">
        <f t="shared" si="113"/>
        <v>0</v>
      </c>
      <c r="AE50" s="71"/>
      <c r="AH50" s="2" t="str">
        <f t="shared" si="77"/>
        <v/>
      </c>
      <c r="AI50" s="2" t="str">
        <f t="shared" si="78"/>
        <v/>
      </c>
      <c r="AJ50" s="2" t="str">
        <f t="shared" si="42"/>
        <v/>
      </c>
      <c r="AK50" s="2" t="str">
        <f t="shared" si="43"/>
        <v/>
      </c>
      <c r="AL50" s="2" t="str">
        <f t="shared" si="44"/>
        <v/>
      </c>
      <c r="AM50" s="2" t="str">
        <f t="shared" si="45"/>
        <v/>
      </c>
      <c r="AN50" s="2" t="str">
        <f t="shared" si="46"/>
        <v/>
      </c>
      <c r="AO50" s="2" t="str">
        <f t="shared" si="79"/>
        <v/>
      </c>
      <c r="AP50" s="2">
        <f t="shared" si="80"/>
        <v>1</v>
      </c>
      <c r="AQ50" s="2" t="str">
        <f t="shared" si="71"/>
        <v/>
      </c>
      <c r="AR50" s="2" t="str">
        <f t="shared" si="49"/>
        <v/>
      </c>
      <c r="AS50" s="2" t="str">
        <f t="shared" si="50"/>
        <v/>
      </c>
      <c r="AT50" s="2" t="str">
        <f t="shared" si="51"/>
        <v/>
      </c>
      <c r="AU50" s="2" t="str">
        <f t="shared" si="52"/>
        <v/>
      </c>
      <c r="AV50" s="2" t="str">
        <f t="shared" si="53"/>
        <v xml:space="preserve"> </v>
      </c>
      <c r="AW50" s="2" t="str">
        <f t="shared" si="14"/>
        <v xml:space="preserve"> </v>
      </c>
      <c r="AX50" s="2" t="str">
        <f t="shared" si="15"/>
        <v xml:space="preserve"> </v>
      </c>
      <c r="AY50" s="2" t="str">
        <f t="shared" si="16"/>
        <v xml:space="preserve"> </v>
      </c>
      <c r="AZ50" s="2"/>
      <c r="BA50" s="2" t="str">
        <f t="shared" si="54"/>
        <v/>
      </c>
      <c r="BB50" s="2" t="str">
        <f t="shared" si="55"/>
        <v/>
      </c>
      <c r="BC50" s="2" t="str">
        <f t="shared" si="56"/>
        <v/>
      </c>
      <c r="BD50" s="2" t="str">
        <f t="shared" si="57"/>
        <v/>
      </c>
      <c r="BH50" s="13" t="str">
        <f t="shared" si="58"/>
        <v/>
      </c>
      <c r="BI50" s="15" t="str">
        <f t="shared" si="59"/>
        <v>1</v>
      </c>
      <c r="BJ50" s="4" t="str">
        <f t="shared" si="93"/>
        <v/>
      </c>
      <c r="BK50" s="7" t="str">
        <f t="shared" si="94"/>
        <v/>
      </c>
      <c r="BL50" s="7" t="str">
        <f t="shared" si="95"/>
        <v/>
      </c>
      <c r="BM50" s="8" t="str">
        <f t="shared" si="60"/>
        <v/>
      </c>
      <c r="BN50" s="8" t="str">
        <f t="shared" si="96"/>
        <v/>
      </c>
      <c r="BO50" s="8" t="str">
        <f t="shared" si="76"/>
        <v/>
      </c>
      <c r="BP50" s="8" t="str">
        <f t="shared" si="97"/>
        <v/>
      </c>
      <c r="BQ50" s="8" t="str">
        <f t="shared" si="98"/>
        <v/>
      </c>
      <c r="BR50" s="8" t="str">
        <f t="shared" si="99"/>
        <v/>
      </c>
      <c r="BS50" s="8" t="str">
        <f t="shared" si="62"/>
        <v/>
      </c>
      <c r="BT50" s="9" t="str">
        <f t="shared" si="63"/>
        <v/>
      </c>
      <c r="BU50" s="10" t="str">
        <f t="shared" si="100"/>
        <v/>
      </c>
      <c r="BV50" s="7" t="str">
        <f t="shared" si="101"/>
        <v/>
      </c>
      <c r="BW50" s="7" t="str">
        <f t="shared" si="102"/>
        <v/>
      </c>
      <c r="BX50" s="5" t="str">
        <f t="shared" si="103"/>
        <v/>
      </c>
      <c r="BY50" s="3" t="str">
        <f t="shared" si="104"/>
        <v/>
      </c>
      <c r="BZ50" s="5">
        <f t="shared" si="105"/>
        <v>0</v>
      </c>
      <c r="CA50" s="8" t="str">
        <f t="shared" si="30"/>
        <v/>
      </c>
      <c r="CB50" s="8" t="str">
        <f t="shared" si="64"/>
        <v/>
      </c>
      <c r="CC50" s="8" t="str">
        <f t="shared" si="106"/>
        <v/>
      </c>
      <c r="CD50" s="8" t="str">
        <f t="shared" si="107"/>
        <v>15</v>
      </c>
      <c r="CE50" s="8" t="str">
        <f t="shared" si="108"/>
        <v>52</v>
      </c>
      <c r="CF50" s="8" t="str">
        <f t="shared" si="65"/>
        <v>1</v>
      </c>
      <c r="CG50" s="8" t="str">
        <f t="shared" si="109"/>
        <v/>
      </c>
      <c r="CH50" s="8">
        <f t="shared" si="110"/>
        <v>1</v>
      </c>
      <c r="CI50" s="4"/>
      <c r="CJ50" s="4" t="str">
        <f t="shared" si="36"/>
        <v/>
      </c>
      <c r="CK50" s="5" t="str">
        <f t="shared" si="111"/>
        <v>得点</v>
      </c>
      <c r="CL50" s="1" t="str">
        <f t="shared" si="66"/>
        <v/>
      </c>
      <c r="CM50" s="326" t="str">
        <f t="shared" si="67"/>
        <v/>
      </c>
      <c r="CN50" s="326" t="str">
        <f t="shared" si="68"/>
        <v/>
      </c>
      <c r="CO50" s="327" t="str">
        <f t="shared" si="72"/>
        <v/>
      </c>
      <c r="CP50" s="327"/>
      <c r="CQ50" s="327" t="str">
        <f t="shared" si="73"/>
        <v/>
      </c>
      <c r="CR50" s="327" t="str">
        <f t="shared" si="69"/>
        <v/>
      </c>
      <c r="CS50" s="327" t="str">
        <f t="shared" si="70"/>
        <v/>
      </c>
      <c r="CT50" s="327" t="str">
        <f t="shared" si="74"/>
        <v/>
      </c>
      <c r="CU50" s="327"/>
      <c r="CV50" s="327" t="str">
        <f t="shared" si="75"/>
        <v/>
      </c>
    </row>
    <row r="51" spans="1:100" ht="17.25" customHeight="1" x14ac:dyDescent="0.15">
      <c r="A51" s="58">
        <v>43</v>
      </c>
      <c r="B51" s="289" t="s">
        <v>419</v>
      </c>
      <c r="C51" s="65">
        <v>10</v>
      </c>
      <c r="D51" s="286" t="s">
        <v>393</v>
      </c>
      <c r="E51" s="62" t="s">
        <v>481</v>
      </c>
      <c r="F51" s="68"/>
      <c r="G51" s="286"/>
      <c r="H51" s="328"/>
      <c r="I51" s="19" t="str">
        <f t="shared" si="87"/>
        <v>10</v>
      </c>
      <c r="J51" s="17" t="str">
        <f t="shared" si="88"/>
        <v/>
      </c>
      <c r="K51" s="17">
        <f>IF(BH51="1",COUNTIF(BH$9:BH51,"1"),"")</f>
        <v>16</v>
      </c>
      <c r="L51" s="17" t="str">
        <f t="shared" si="89"/>
        <v>17</v>
      </c>
      <c r="M51" s="17" t="str">
        <f t="shared" si="90"/>
        <v>45</v>
      </c>
      <c r="N51" s="17" t="str">
        <f>IF(BI51="1",COUNTIF(BI$9:BI51,"1"),"")</f>
        <v/>
      </c>
      <c r="O51" s="17" t="str">
        <f t="shared" si="91"/>
        <v/>
      </c>
      <c r="P51" s="20" t="str">
        <f t="shared" si="92"/>
        <v/>
      </c>
      <c r="Q51" s="1"/>
      <c r="R51" s="53" t="str">
        <f>R27</f>
        <v>C</v>
      </c>
      <c r="S51" s="362"/>
      <c r="T51" s="43">
        <f t="shared" si="112"/>
        <v>0</v>
      </c>
      <c r="U51" s="43">
        <f t="shared" si="112"/>
        <v>0</v>
      </c>
      <c r="V51" s="43">
        <f t="shared" si="112"/>
        <v>0</v>
      </c>
      <c r="W51" s="43">
        <f t="shared" si="112"/>
        <v>0</v>
      </c>
      <c r="X51" s="71"/>
      <c r="Y51" s="74" t="str">
        <f>Y27</f>
        <v>C</v>
      </c>
      <c r="Z51" s="364"/>
      <c r="AA51" s="73">
        <f t="shared" si="113"/>
        <v>0</v>
      </c>
      <c r="AB51" s="73">
        <f t="shared" si="113"/>
        <v>0</v>
      </c>
      <c r="AC51" s="73">
        <f t="shared" si="113"/>
        <v>0</v>
      </c>
      <c r="AD51" s="73">
        <f t="shared" si="113"/>
        <v>0</v>
      </c>
      <c r="AE51" s="71"/>
      <c r="AH51" s="2">
        <f t="shared" si="77"/>
        <v>10</v>
      </c>
      <c r="AI51" s="2" t="str">
        <f t="shared" si="78"/>
        <v/>
      </c>
      <c r="AJ51" s="2" t="str">
        <f t="shared" si="42"/>
        <v/>
      </c>
      <c r="AK51" s="2" t="str">
        <f t="shared" si="43"/>
        <v/>
      </c>
      <c r="AL51" s="2" t="str">
        <f t="shared" si="44"/>
        <v/>
      </c>
      <c r="AM51" s="2" t="str">
        <f t="shared" si="45"/>
        <v/>
      </c>
      <c r="AN51" s="2" t="str">
        <f t="shared" si="46"/>
        <v/>
      </c>
      <c r="AO51" s="2" t="str">
        <f t="shared" si="79"/>
        <v/>
      </c>
      <c r="AP51" s="2" t="str">
        <f t="shared" si="80"/>
        <v/>
      </c>
      <c r="AQ51" s="2" t="str">
        <f t="shared" si="71"/>
        <v/>
      </c>
      <c r="AR51" s="2" t="str">
        <f t="shared" si="49"/>
        <v/>
      </c>
      <c r="AS51" s="2" t="str">
        <f t="shared" si="50"/>
        <v/>
      </c>
      <c r="AT51" s="2" t="str">
        <f t="shared" si="51"/>
        <v/>
      </c>
      <c r="AU51" s="2" t="str">
        <f t="shared" si="52"/>
        <v/>
      </c>
      <c r="AV51" s="2" t="str">
        <f t="shared" si="53"/>
        <v xml:space="preserve"> </v>
      </c>
      <c r="AW51" s="2" t="str">
        <f t="shared" si="14"/>
        <v xml:space="preserve"> </v>
      </c>
      <c r="AX51" s="2" t="str">
        <f t="shared" si="15"/>
        <v xml:space="preserve"> </v>
      </c>
      <c r="AY51" s="2" t="str">
        <f t="shared" si="16"/>
        <v xml:space="preserve"> </v>
      </c>
      <c r="AZ51" s="2"/>
      <c r="BA51" s="2" t="str">
        <f t="shared" si="54"/>
        <v/>
      </c>
      <c r="BB51" s="2" t="str">
        <f t="shared" si="55"/>
        <v/>
      </c>
      <c r="BC51" s="2" t="str">
        <f t="shared" si="56"/>
        <v/>
      </c>
      <c r="BD51" s="2" t="str">
        <f t="shared" si="57"/>
        <v/>
      </c>
      <c r="BH51" s="13" t="str">
        <f t="shared" si="58"/>
        <v>1</v>
      </c>
      <c r="BI51" s="15" t="str">
        <f t="shared" si="59"/>
        <v/>
      </c>
      <c r="BJ51" s="4">
        <f t="shared" si="93"/>
        <v>10</v>
      </c>
      <c r="BK51" s="7" t="str">
        <f t="shared" si="94"/>
        <v/>
      </c>
      <c r="BL51" s="7" t="str">
        <f t="shared" si="95"/>
        <v>得点</v>
      </c>
      <c r="BM51" s="8">
        <f t="shared" si="60"/>
        <v>10</v>
      </c>
      <c r="BN51" s="8" t="str">
        <f t="shared" si="96"/>
        <v/>
      </c>
      <c r="BO51" s="8" t="str">
        <f t="shared" si="76"/>
        <v>1</v>
      </c>
      <c r="BP51" s="8" t="str">
        <f t="shared" si="97"/>
        <v>17</v>
      </c>
      <c r="BQ51" s="8" t="str">
        <f t="shared" si="98"/>
        <v>45</v>
      </c>
      <c r="BR51" s="8" t="str">
        <f t="shared" si="99"/>
        <v/>
      </c>
      <c r="BS51" s="8" t="str">
        <f t="shared" si="62"/>
        <v/>
      </c>
      <c r="BT51" s="9" t="str">
        <f t="shared" si="63"/>
        <v/>
      </c>
      <c r="BU51" s="10">
        <f t="shared" si="100"/>
        <v>0</v>
      </c>
      <c r="BV51" s="7" t="str">
        <f t="shared" si="101"/>
        <v/>
      </c>
      <c r="BW51" s="7" t="str">
        <f t="shared" si="102"/>
        <v/>
      </c>
      <c r="BX51" s="5" t="str">
        <f t="shared" si="103"/>
        <v/>
      </c>
      <c r="BY51" s="3" t="str">
        <f t="shared" si="104"/>
        <v/>
      </c>
      <c r="BZ51" s="5" t="str">
        <f t="shared" si="105"/>
        <v/>
      </c>
      <c r="CA51" s="8" t="str">
        <f t="shared" si="30"/>
        <v/>
      </c>
      <c r="CB51" s="8" t="str">
        <f t="shared" si="64"/>
        <v/>
      </c>
      <c r="CC51" s="8" t="str">
        <f t="shared" si="106"/>
        <v/>
      </c>
      <c r="CD51" s="8" t="str">
        <f t="shared" si="107"/>
        <v/>
      </c>
      <c r="CE51" s="8" t="str">
        <f t="shared" si="108"/>
        <v/>
      </c>
      <c r="CF51" s="8" t="str">
        <f t="shared" si="65"/>
        <v/>
      </c>
      <c r="CG51" s="8" t="str">
        <f t="shared" si="109"/>
        <v/>
      </c>
      <c r="CH51" s="8" t="str">
        <f t="shared" si="110"/>
        <v/>
      </c>
      <c r="CI51" s="4"/>
      <c r="CJ51" s="4" t="str">
        <f t="shared" si="36"/>
        <v/>
      </c>
      <c r="CK51" s="5" t="str">
        <f t="shared" si="111"/>
        <v/>
      </c>
      <c r="CL51" s="1" t="str">
        <f t="shared" si="66"/>
        <v/>
      </c>
      <c r="CM51" s="326" t="str">
        <f t="shared" si="67"/>
        <v/>
      </c>
      <c r="CN51" s="326" t="str">
        <f t="shared" si="68"/>
        <v/>
      </c>
      <c r="CO51" s="327" t="str">
        <f t="shared" si="72"/>
        <v/>
      </c>
      <c r="CP51" s="327"/>
      <c r="CQ51" s="327" t="str">
        <f t="shared" si="73"/>
        <v/>
      </c>
      <c r="CR51" s="327" t="str">
        <f t="shared" si="69"/>
        <v/>
      </c>
      <c r="CS51" s="327" t="str">
        <f t="shared" si="70"/>
        <v/>
      </c>
      <c r="CT51" s="327" t="str">
        <f t="shared" si="74"/>
        <v/>
      </c>
      <c r="CU51" s="327"/>
      <c r="CV51" s="327" t="str">
        <f t="shared" si="75"/>
        <v/>
      </c>
    </row>
    <row r="52" spans="1:100" ht="17.25" customHeight="1" x14ac:dyDescent="0.15">
      <c r="A52" s="58">
        <v>44</v>
      </c>
      <c r="B52" s="289" t="s">
        <v>419</v>
      </c>
      <c r="C52" s="65">
        <v>3</v>
      </c>
      <c r="D52" s="286" t="s">
        <v>462</v>
      </c>
      <c r="E52" s="62" t="s">
        <v>482</v>
      </c>
      <c r="F52" s="68">
        <v>13</v>
      </c>
      <c r="G52" s="286" t="s">
        <v>443</v>
      </c>
      <c r="H52" s="328"/>
      <c r="I52" s="19" t="str">
        <f t="shared" si="87"/>
        <v>3</v>
      </c>
      <c r="J52" s="17" t="str">
        <f t="shared" si="88"/>
        <v>S</v>
      </c>
      <c r="K52" s="17" t="str">
        <f>IF(BH52="1",COUNTIF(BH$9:BH52,"1"),"")</f>
        <v/>
      </c>
      <c r="L52" s="17" t="str">
        <f t="shared" si="89"/>
        <v>22</v>
      </c>
      <c r="M52" s="17" t="str">
        <f t="shared" si="90"/>
        <v>53</v>
      </c>
      <c r="N52" s="17" t="str">
        <f>IF(BI52="1",COUNTIF(BI$9:BI52,"1"),"")</f>
        <v/>
      </c>
      <c r="O52" s="17" t="str">
        <f t="shared" si="91"/>
        <v>×</v>
      </c>
      <c r="P52" s="20" t="str">
        <f t="shared" si="92"/>
        <v>13</v>
      </c>
      <c r="Q52" s="1"/>
      <c r="R52" s="54" t="str">
        <f>R28</f>
        <v>D</v>
      </c>
      <c r="S52" s="363"/>
      <c r="T52" s="55">
        <f t="shared" si="112"/>
        <v>0</v>
      </c>
      <c r="U52" s="55">
        <f t="shared" si="112"/>
        <v>0</v>
      </c>
      <c r="V52" s="55">
        <f t="shared" si="112"/>
        <v>0</v>
      </c>
      <c r="W52" s="55">
        <f t="shared" si="112"/>
        <v>0</v>
      </c>
      <c r="X52" s="75"/>
      <c r="Y52" s="76" t="str">
        <f>Y28</f>
        <v>D</v>
      </c>
      <c r="Z52" s="365"/>
      <c r="AA52" s="77">
        <f t="shared" si="113"/>
        <v>0</v>
      </c>
      <c r="AB52" s="77">
        <f t="shared" si="113"/>
        <v>0</v>
      </c>
      <c r="AC52" s="77">
        <f t="shared" si="113"/>
        <v>0</v>
      </c>
      <c r="AD52" s="77">
        <f t="shared" si="113"/>
        <v>0</v>
      </c>
      <c r="AE52" s="78"/>
      <c r="AH52" s="2" t="str">
        <f t="shared" si="77"/>
        <v/>
      </c>
      <c r="AI52" s="2" t="str">
        <f t="shared" si="78"/>
        <v/>
      </c>
      <c r="AJ52" s="2" t="str">
        <f t="shared" si="42"/>
        <v/>
      </c>
      <c r="AK52" s="2" t="str">
        <f t="shared" si="43"/>
        <v/>
      </c>
      <c r="AL52" s="2" t="str">
        <f t="shared" si="44"/>
        <v/>
      </c>
      <c r="AM52" s="2" t="str">
        <f t="shared" si="45"/>
        <v/>
      </c>
      <c r="AN52" s="2" t="str">
        <f t="shared" si="46"/>
        <v/>
      </c>
      <c r="AO52" s="2" t="str">
        <f t="shared" si="79"/>
        <v/>
      </c>
      <c r="AP52" s="2" t="str">
        <f t="shared" si="80"/>
        <v/>
      </c>
      <c r="AQ52" s="2" t="str">
        <f t="shared" si="71"/>
        <v/>
      </c>
      <c r="AR52" s="2" t="str">
        <f t="shared" si="49"/>
        <v/>
      </c>
      <c r="AS52" s="2" t="str">
        <f t="shared" si="50"/>
        <v/>
      </c>
      <c r="AT52" s="2" t="str">
        <f t="shared" si="51"/>
        <v>×</v>
      </c>
      <c r="AU52" s="2" t="str">
        <f t="shared" si="52"/>
        <v/>
      </c>
      <c r="AV52" s="2" t="str">
        <f t="shared" si="53"/>
        <v xml:space="preserve"> </v>
      </c>
      <c r="AW52" s="2" t="str">
        <f t="shared" si="14"/>
        <v>3</v>
      </c>
      <c r="AX52" s="2" t="str">
        <f t="shared" si="15"/>
        <v xml:space="preserve"> </v>
      </c>
      <c r="AY52" s="2" t="str">
        <f t="shared" si="16"/>
        <v xml:space="preserve"> </v>
      </c>
      <c r="AZ52" s="2"/>
      <c r="BA52" s="2" t="str">
        <f t="shared" si="54"/>
        <v/>
      </c>
      <c r="BB52" s="2" t="str">
        <f t="shared" si="55"/>
        <v/>
      </c>
      <c r="BC52" s="2" t="str">
        <f t="shared" si="56"/>
        <v/>
      </c>
      <c r="BD52" s="2" t="str">
        <f t="shared" si="57"/>
        <v/>
      </c>
      <c r="BH52" s="13" t="str">
        <f t="shared" si="58"/>
        <v/>
      </c>
      <c r="BI52" s="15" t="str">
        <f t="shared" si="59"/>
        <v/>
      </c>
      <c r="BJ52" s="4">
        <f t="shared" si="93"/>
        <v>3</v>
      </c>
      <c r="BK52" s="7" t="str">
        <f t="shared" si="94"/>
        <v>S</v>
      </c>
      <c r="BL52" s="7" t="str">
        <f t="shared" si="95"/>
        <v>退場</v>
      </c>
      <c r="BM52" s="8">
        <f t="shared" si="60"/>
        <v>3</v>
      </c>
      <c r="BN52" s="8" t="str">
        <f t="shared" si="96"/>
        <v>S</v>
      </c>
      <c r="BO52" s="8" t="str">
        <f t="shared" si="76"/>
        <v/>
      </c>
      <c r="BP52" s="8" t="str">
        <f t="shared" si="97"/>
        <v>22</v>
      </c>
      <c r="BQ52" s="8" t="str">
        <f t="shared" si="98"/>
        <v>53</v>
      </c>
      <c r="BR52" s="8" t="str">
        <f t="shared" si="99"/>
        <v/>
      </c>
      <c r="BS52" s="8" t="str">
        <f t="shared" si="62"/>
        <v>×</v>
      </c>
      <c r="BT52" s="9">
        <f t="shared" si="63"/>
        <v>13</v>
      </c>
      <c r="BU52" s="10">
        <f t="shared" si="100"/>
        <v>13</v>
      </c>
      <c r="BV52" s="7" t="str">
        <f t="shared" si="101"/>
        <v>×</v>
      </c>
      <c r="BW52" s="7" t="str">
        <f t="shared" si="102"/>
        <v>×</v>
      </c>
      <c r="BX52" s="5" t="str">
        <f t="shared" si="103"/>
        <v>×</v>
      </c>
      <c r="BY52" s="3" t="str">
        <f t="shared" si="104"/>
        <v/>
      </c>
      <c r="BZ52" s="5" t="str">
        <f t="shared" si="105"/>
        <v/>
      </c>
      <c r="CA52" s="8" t="str">
        <f t="shared" si="30"/>
        <v/>
      </c>
      <c r="CB52" s="8" t="str">
        <f t="shared" si="64"/>
        <v/>
      </c>
      <c r="CC52" s="8" t="str">
        <f t="shared" si="106"/>
        <v/>
      </c>
      <c r="CD52" s="8" t="str">
        <f t="shared" si="107"/>
        <v/>
      </c>
      <c r="CE52" s="8" t="str">
        <f t="shared" si="108"/>
        <v/>
      </c>
      <c r="CF52" s="8" t="str">
        <f t="shared" si="65"/>
        <v/>
      </c>
      <c r="CG52" s="8" t="str">
        <f t="shared" si="109"/>
        <v/>
      </c>
      <c r="CH52" s="8" t="str">
        <f t="shared" si="110"/>
        <v/>
      </c>
      <c r="CI52" s="4"/>
      <c r="CJ52" s="4" t="str">
        <f t="shared" si="36"/>
        <v>×</v>
      </c>
      <c r="CK52" s="5" t="str">
        <f t="shared" si="111"/>
        <v/>
      </c>
      <c r="CL52" s="1" t="str">
        <f t="shared" si="66"/>
        <v/>
      </c>
      <c r="CM52" s="326" t="str">
        <f t="shared" si="67"/>
        <v/>
      </c>
      <c r="CN52" s="326" t="str">
        <f t="shared" si="68"/>
        <v/>
      </c>
      <c r="CO52" s="327" t="str">
        <f t="shared" si="72"/>
        <v/>
      </c>
      <c r="CP52" s="327"/>
      <c r="CQ52" s="327" t="str">
        <f t="shared" si="73"/>
        <v/>
      </c>
      <c r="CR52" s="327" t="str">
        <f t="shared" si="69"/>
        <v/>
      </c>
      <c r="CS52" s="327" t="str">
        <f t="shared" si="70"/>
        <v/>
      </c>
      <c r="CT52" s="327" t="str">
        <f t="shared" si="74"/>
        <v/>
      </c>
      <c r="CU52" s="327"/>
      <c r="CV52" s="327" t="str">
        <f t="shared" si="75"/>
        <v/>
      </c>
    </row>
    <row r="53" spans="1:100" ht="17.25" customHeight="1" x14ac:dyDescent="0.15">
      <c r="A53" s="58">
        <v>45</v>
      </c>
      <c r="B53" s="289" t="s">
        <v>420</v>
      </c>
      <c r="C53" s="65">
        <v>8</v>
      </c>
      <c r="D53" s="286" t="s">
        <v>393</v>
      </c>
      <c r="E53" s="62" t="s">
        <v>483</v>
      </c>
      <c r="F53" s="68"/>
      <c r="G53" s="286"/>
      <c r="H53" s="328"/>
      <c r="I53" s="19" t="str">
        <f t="shared" si="87"/>
        <v/>
      </c>
      <c r="J53" s="17" t="str">
        <f t="shared" si="88"/>
        <v/>
      </c>
      <c r="K53" s="17" t="str">
        <f>IF(BH53="1",COUNTIF(BH$9:BH53,"1"),"")</f>
        <v/>
      </c>
      <c r="L53" s="17" t="str">
        <f t="shared" si="89"/>
        <v>22</v>
      </c>
      <c r="M53" s="17" t="str">
        <f t="shared" si="90"/>
        <v>35</v>
      </c>
      <c r="N53" s="17">
        <f>IF(BI53="1",COUNTIF(BI$9:BI53,"1"),"")</f>
        <v>17</v>
      </c>
      <c r="O53" s="17" t="str">
        <f t="shared" si="91"/>
        <v/>
      </c>
      <c r="P53" s="20" t="str">
        <f t="shared" si="92"/>
        <v>8</v>
      </c>
      <c r="Q53" s="1"/>
      <c r="AH53" s="2" t="str">
        <f t="shared" si="77"/>
        <v/>
      </c>
      <c r="AI53" s="2" t="str">
        <f t="shared" si="78"/>
        <v/>
      </c>
      <c r="AJ53" s="2" t="str">
        <f t="shared" si="42"/>
        <v/>
      </c>
      <c r="AK53" s="2" t="str">
        <f t="shared" si="43"/>
        <v/>
      </c>
      <c r="AL53" s="2" t="str">
        <f t="shared" si="44"/>
        <v/>
      </c>
      <c r="AM53" s="2" t="str">
        <f t="shared" si="45"/>
        <v/>
      </c>
      <c r="AN53" s="2" t="str">
        <f t="shared" si="46"/>
        <v/>
      </c>
      <c r="AO53" s="2" t="str">
        <f t="shared" si="79"/>
        <v/>
      </c>
      <c r="AP53" s="2">
        <f t="shared" si="80"/>
        <v>8</v>
      </c>
      <c r="AQ53" s="2" t="str">
        <f t="shared" si="71"/>
        <v/>
      </c>
      <c r="AR53" s="2" t="str">
        <f t="shared" si="49"/>
        <v/>
      </c>
      <c r="AS53" s="2" t="str">
        <f t="shared" si="50"/>
        <v/>
      </c>
      <c r="AT53" s="2" t="str">
        <f t="shared" si="51"/>
        <v/>
      </c>
      <c r="AU53" s="2" t="str">
        <f t="shared" si="52"/>
        <v/>
      </c>
      <c r="AV53" s="2" t="str">
        <f t="shared" si="53"/>
        <v xml:space="preserve"> </v>
      </c>
      <c r="AW53" s="2" t="str">
        <f t="shared" si="14"/>
        <v xml:space="preserve"> </v>
      </c>
      <c r="AX53" s="2" t="str">
        <f t="shared" si="15"/>
        <v xml:space="preserve"> </v>
      </c>
      <c r="AY53" s="2" t="str">
        <f t="shared" si="16"/>
        <v xml:space="preserve"> </v>
      </c>
      <c r="AZ53" s="2"/>
      <c r="BA53" s="2" t="str">
        <f t="shared" si="54"/>
        <v/>
      </c>
      <c r="BB53" s="2" t="str">
        <f t="shared" si="55"/>
        <v/>
      </c>
      <c r="BC53" s="2" t="str">
        <f t="shared" si="56"/>
        <v/>
      </c>
      <c r="BD53" s="2" t="str">
        <f t="shared" si="57"/>
        <v/>
      </c>
      <c r="BH53" s="13" t="str">
        <f t="shared" si="58"/>
        <v/>
      </c>
      <c r="BI53" s="15" t="str">
        <f t="shared" si="59"/>
        <v>1</v>
      </c>
      <c r="BJ53" s="4" t="str">
        <f t="shared" si="93"/>
        <v/>
      </c>
      <c r="BK53" s="7" t="str">
        <f t="shared" si="94"/>
        <v/>
      </c>
      <c r="BL53" s="7" t="str">
        <f t="shared" si="95"/>
        <v/>
      </c>
      <c r="BM53" s="8" t="str">
        <f t="shared" si="60"/>
        <v/>
      </c>
      <c r="BN53" s="8" t="str">
        <f t="shared" si="96"/>
        <v/>
      </c>
      <c r="BO53" s="8" t="str">
        <f t="shared" si="76"/>
        <v/>
      </c>
      <c r="BP53" s="8" t="str">
        <f t="shared" si="97"/>
        <v/>
      </c>
      <c r="BQ53" s="8" t="str">
        <f t="shared" si="98"/>
        <v/>
      </c>
      <c r="BR53" s="8" t="str">
        <f t="shared" si="99"/>
        <v/>
      </c>
      <c r="BS53" s="8" t="str">
        <f t="shared" si="62"/>
        <v/>
      </c>
      <c r="BT53" s="9" t="str">
        <f t="shared" si="63"/>
        <v/>
      </c>
      <c r="BU53" s="10" t="str">
        <f t="shared" si="100"/>
        <v/>
      </c>
      <c r="BV53" s="7" t="str">
        <f t="shared" si="101"/>
        <v/>
      </c>
      <c r="BW53" s="7" t="str">
        <f t="shared" si="102"/>
        <v/>
      </c>
      <c r="BX53" s="5" t="str">
        <f t="shared" si="103"/>
        <v/>
      </c>
      <c r="BY53" s="3" t="str">
        <f t="shared" si="104"/>
        <v/>
      </c>
      <c r="BZ53" s="5">
        <f t="shared" si="105"/>
        <v>0</v>
      </c>
      <c r="CA53" s="8" t="str">
        <f t="shared" si="30"/>
        <v/>
      </c>
      <c r="CB53" s="8" t="str">
        <f t="shared" si="64"/>
        <v/>
      </c>
      <c r="CC53" s="8" t="str">
        <f t="shared" si="106"/>
        <v/>
      </c>
      <c r="CD53" s="8" t="str">
        <f t="shared" si="107"/>
        <v>22</v>
      </c>
      <c r="CE53" s="8" t="str">
        <f t="shared" si="108"/>
        <v>35</v>
      </c>
      <c r="CF53" s="8" t="str">
        <f t="shared" si="65"/>
        <v>1</v>
      </c>
      <c r="CG53" s="8" t="str">
        <f t="shared" si="109"/>
        <v/>
      </c>
      <c r="CH53" s="8">
        <f t="shared" si="110"/>
        <v>8</v>
      </c>
      <c r="CI53" s="4"/>
      <c r="CJ53" s="4" t="str">
        <f t="shared" si="36"/>
        <v/>
      </c>
      <c r="CK53" s="5" t="str">
        <f t="shared" si="111"/>
        <v>得点</v>
      </c>
      <c r="CL53" s="1" t="str">
        <f t="shared" si="66"/>
        <v/>
      </c>
      <c r="CM53" s="326" t="str">
        <f t="shared" si="67"/>
        <v/>
      </c>
      <c r="CN53" s="326" t="str">
        <f t="shared" si="68"/>
        <v/>
      </c>
      <c r="CO53" s="327" t="str">
        <f t="shared" si="72"/>
        <v/>
      </c>
      <c r="CP53" s="327"/>
      <c r="CQ53" s="327" t="str">
        <f t="shared" si="73"/>
        <v/>
      </c>
      <c r="CR53" s="327" t="str">
        <f t="shared" si="69"/>
        <v/>
      </c>
      <c r="CS53" s="327" t="str">
        <f t="shared" si="70"/>
        <v/>
      </c>
      <c r="CT53" s="327" t="str">
        <f t="shared" si="74"/>
        <v/>
      </c>
      <c r="CU53" s="327"/>
      <c r="CV53" s="327" t="str">
        <f t="shared" si="75"/>
        <v/>
      </c>
    </row>
    <row r="54" spans="1:100" ht="17.25" customHeight="1" x14ac:dyDescent="0.15">
      <c r="A54" s="58">
        <v>46</v>
      </c>
      <c r="B54" s="289" t="s">
        <v>419</v>
      </c>
      <c r="C54" s="65">
        <v>10</v>
      </c>
      <c r="D54" s="286" t="s">
        <v>393</v>
      </c>
      <c r="E54" s="62" t="s">
        <v>484</v>
      </c>
      <c r="F54" s="68"/>
      <c r="G54" s="286"/>
      <c r="H54" s="328"/>
      <c r="I54" s="19" t="str">
        <f t="shared" si="87"/>
        <v>10</v>
      </c>
      <c r="J54" s="17" t="str">
        <f t="shared" si="88"/>
        <v/>
      </c>
      <c r="K54" s="17">
        <f>IF(BH54="1",COUNTIF(BH$9:BH54,"1"),"")</f>
        <v>17</v>
      </c>
      <c r="L54" s="17" t="str">
        <f t="shared" si="89"/>
        <v>23</v>
      </c>
      <c r="M54" s="17" t="str">
        <f t="shared" si="90"/>
        <v>37</v>
      </c>
      <c r="N54" s="17" t="str">
        <f>IF(BI54="1",COUNTIF(BI$9:BI54,"1"),"")</f>
        <v/>
      </c>
      <c r="O54" s="17" t="str">
        <f t="shared" si="91"/>
        <v/>
      </c>
      <c r="P54" s="20" t="str">
        <f t="shared" si="92"/>
        <v/>
      </c>
      <c r="Q54" s="1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H54" s="2">
        <f t="shared" si="77"/>
        <v>10</v>
      </c>
      <c r="AI54" s="2" t="str">
        <f t="shared" si="78"/>
        <v/>
      </c>
      <c r="AJ54" s="2" t="str">
        <f t="shared" si="42"/>
        <v/>
      </c>
      <c r="AK54" s="2" t="str">
        <f t="shared" si="43"/>
        <v/>
      </c>
      <c r="AL54" s="2" t="str">
        <f t="shared" si="44"/>
        <v/>
      </c>
      <c r="AM54" s="2" t="str">
        <f t="shared" si="45"/>
        <v/>
      </c>
      <c r="AN54" s="2" t="str">
        <f t="shared" si="46"/>
        <v/>
      </c>
      <c r="AO54" s="2" t="str">
        <f t="shared" si="79"/>
        <v/>
      </c>
      <c r="AP54" s="2" t="str">
        <f t="shared" si="80"/>
        <v/>
      </c>
      <c r="AQ54" s="2" t="str">
        <f t="shared" si="71"/>
        <v/>
      </c>
      <c r="AR54" s="2" t="str">
        <f t="shared" si="49"/>
        <v/>
      </c>
      <c r="AS54" s="2" t="str">
        <f t="shared" si="50"/>
        <v/>
      </c>
      <c r="AT54" s="2" t="str">
        <f t="shared" si="51"/>
        <v/>
      </c>
      <c r="AU54" s="2" t="str">
        <f t="shared" si="52"/>
        <v/>
      </c>
      <c r="AV54" s="2" t="str">
        <f t="shared" si="53"/>
        <v xml:space="preserve"> </v>
      </c>
      <c r="AW54" s="2" t="str">
        <f t="shared" si="14"/>
        <v xml:space="preserve"> </v>
      </c>
      <c r="AX54" s="2" t="str">
        <f t="shared" si="15"/>
        <v xml:space="preserve"> </v>
      </c>
      <c r="AY54" s="2" t="str">
        <f t="shared" si="16"/>
        <v xml:space="preserve"> </v>
      </c>
      <c r="AZ54" s="2"/>
      <c r="BA54" s="2" t="str">
        <f t="shared" si="54"/>
        <v/>
      </c>
      <c r="BB54" s="2" t="str">
        <f t="shared" si="55"/>
        <v/>
      </c>
      <c r="BC54" s="2" t="str">
        <f t="shared" si="56"/>
        <v/>
      </c>
      <c r="BD54" s="2" t="str">
        <f t="shared" si="57"/>
        <v/>
      </c>
      <c r="BE54" s="2"/>
      <c r="BH54" s="13" t="str">
        <f t="shared" si="58"/>
        <v>1</v>
      </c>
      <c r="BI54" s="15" t="str">
        <f t="shared" si="59"/>
        <v/>
      </c>
      <c r="BJ54" s="4">
        <f t="shared" si="93"/>
        <v>10</v>
      </c>
      <c r="BK54" s="7" t="str">
        <f t="shared" si="94"/>
        <v/>
      </c>
      <c r="BL54" s="7" t="str">
        <f t="shared" si="95"/>
        <v>得点</v>
      </c>
      <c r="BM54" s="8">
        <f t="shared" si="60"/>
        <v>10</v>
      </c>
      <c r="BN54" s="8" t="str">
        <f t="shared" si="96"/>
        <v/>
      </c>
      <c r="BO54" s="8" t="str">
        <f t="shared" si="76"/>
        <v>1</v>
      </c>
      <c r="BP54" s="8" t="str">
        <f t="shared" si="97"/>
        <v>23</v>
      </c>
      <c r="BQ54" s="8" t="str">
        <f t="shared" si="98"/>
        <v>37</v>
      </c>
      <c r="BR54" s="8" t="str">
        <f t="shared" si="99"/>
        <v/>
      </c>
      <c r="BS54" s="8" t="str">
        <f t="shared" si="62"/>
        <v/>
      </c>
      <c r="BT54" s="9" t="str">
        <f t="shared" si="63"/>
        <v/>
      </c>
      <c r="BU54" s="10">
        <f t="shared" si="100"/>
        <v>0</v>
      </c>
      <c r="BV54" s="7" t="str">
        <f t="shared" si="101"/>
        <v/>
      </c>
      <c r="BW54" s="7" t="str">
        <f t="shared" si="102"/>
        <v/>
      </c>
      <c r="BX54" s="5" t="str">
        <f t="shared" si="103"/>
        <v/>
      </c>
      <c r="BY54" s="3" t="str">
        <f t="shared" si="104"/>
        <v/>
      </c>
      <c r="BZ54" s="5" t="str">
        <f t="shared" si="105"/>
        <v/>
      </c>
      <c r="CA54" s="8" t="str">
        <f t="shared" si="30"/>
        <v/>
      </c>
      <c r="CB54" s="8" t="str">
        <f t="shared" si="64"/>
        <v/>
      </c>
      <c r="CC54" s="8" t="str">
        <f t="shared" si="106"/>
        <v/>
      </c>
      <c r="CD54" s="8" t="str">
        <f t="shared" si="107"/>
        <v/>
      </c>
      <c r="CE54" s="8" t="str">
        <f t="shared" si="108"/>
        <v/>
      </c>
      <c r="CF54" s="8" t="str">
        <f t="shared" si="65"/>
        <v/>
      </c>
      <c r="CG54" s="8" t="str">
        <f t="shared" si="109"/>
        <v/>
      </c>
      <c r="CH54" s="8" t="str">
        <f t="shared" si="110"/>
        <v/>
      </c>
      <c r="CI54" s="4"/>
      <c r="CJ54" s="4" t="str">
        <f t="shared" si="36"/>
        <v/>
      </c>
      <c r="CK54" s="5" t="str">
        <f t="shared" si="111"/>
        <v/>
      </c>
      <c r="CL54" s="1" t="str">
        <f t="shared" si="66"/>
        <v/>
      </c>
      <c r="CM54" s="326" t="str">
        <f t="shared" si="67"/>
        <v/>
      </c>
      <c r="CN54" s="326" t="str">
        <f t="shared" si="68"/>
        <v/>
      </c>
      <c r="CO54" s="327" t="str">
        <f t="shared" si="72"/>
        <v/>
      </c>
      <c r="CP54" s="327"/>
      <c r="CQ54" s="327" t="str">
        <f t="shared" si="73"/>
        <v/>
      </c>
      <c r="CR54" s="327" t="str">
        <f t="shared" si="69"/>
        <v/>
      </c>
      <c r="CS54" s="327" t="str">
        <f t="shared" si="70"/>
        <v/>
      </c>
      <c r="CT54" s="327" t="str">
        <f t="shared" si="74"/>
        <v/>
      </c>
      <c r="CU54" s="327"/>
      <c r="CV54" s="327" t="str">
        <f t="shared" si="75"/>
        <v/>
      </c>
    </row>
    <row r="55" spans="1:100" ht="17.25" customHeight="1" x14ac:dyDescent="0.15">
      <c r="A55" s="58">
        <v>47</v>
      </c>
      <c r="B55" s="289" t="s">
        <v>420</v>
      </c>
      <c r="C55" s="65">
        <v>3</v>
      </c>
      <c r="D55" s="286" t="s">
        <v>393</v>
      </c>
      <c r="E55" s="62" t="s">
        <v>485</v>
      </c>
      <c r="F55" s="68"/>
      <c r="G55" s="286"/>
      <c r="H55" s="328"/>
      <c r="I55" s="19" t="str">
        <f t="shared" si="87"/>
        <v/>
      </c>
      <c r="J55" s="17" t="str">
        <f t="shared" si="88"/>
        <v/>
      </c>
      <c r="K55" s="17" t="str">
        <f>IF(BH55="1",COUNTIF(BH$9:BH55,"1"),"")</f>
        <v/>
      </c>
      <c r="L55" s="17" t="str">
        <f t="shared" si="89"/>
        <v>24</v>
      </c>
      <c r="M55" s="17" t="str">
        <f t="shared" si="90"/>
        <v>20</v>
      </c>
      <c r="N55" s="17">
        <f>IF(BI55="1",COUNTIF(BI$9:BI55,"1"),"")</f>
        <v>18</v>
      </c>
      <c r="O55" s="17" t="str">
        <f t="shared" si="91"/>
        <v/>
      </c>
      <c r="P55" s="20" t="str">
        <f t="shared" si="92"/>
        <v>3</v>
      </c>
      <c r="Q55" s="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321"/>
      <c r="AC55" s="321"/>
      <c r="AD55" s="321"/>
      <c r="AE55" s="321"/>
      <c r="AH55" s="2" t="str">
        <f t="shared" si="77"/>
        <v/>
      </c>
      <c r="AI55" s="2" t="str">
        <f t="shared" si="78"/>
        <v/>
      </c>
      <c r="AJ55" s="2" t="str">
        <f t="shared" si="42"/>
        <v/>
      </c>
      <c r="AK55" s="2" t="str">
        <f t="shared" si="43"/>
        <v/>
      </c>
      <c r="AL55" s="2" t="str">
        <f t="shared" si="44"/>
        <v/>
      </c>
      <c r="AM55" s="2" t="str">
        <f t="shared" si="45"/>
        <v/>
      </c>
      <c r="AN55" s="2" t="str">
        <f t="shared" si="46"/>
        <v/>
      </c>
      <c r="AO55" s="2" t="str">
        <f t="shared" si="79"/>
        <v/>
      </c>
      <c r="AP55" s="2">
        <f t="shared" si="80"/>
        <v>3</v>
      </c>
      <c r="AQ55" s="2" t="str">
        <f t="shared" si="71"/>
        <v/>
      </c>
      <c r="AR55" s="2" t="str">
        <f t="shared" si="49"/>
        <v/>
      </c>
      <c r="AS55" s="2" t="str">
        <f t="shared" si="50"/>
        <v/>
      </c>
      <c r="AT55" s="2" t="str">
        <f t="shared" si="51"/>
        <v/>
      </c>
      <c r="AU55" s="2" t="str">
        <f t="shared" si="52"/>
        <v/>
      </c>
      <c r="AV55" s="2" t="str">
        <f t="shared" si="53"/>
        <v xml:space="preserve"> </v>
      </c>
      <c r="AW55" s="2" t="str">
        <f t="shared" si="14"/>
        <v xml:space="preserve"> </v>
      </c>
      <c r="AX55" s="2" t="str">
        <f t="shared" si="15"/>
        <v xml:space="preserve"> </v>
      </c>
      <c r="AY55" s="2" t="str">
        <f t="shared" si="16"/>
        <v xml:space="preserve"> </v>
      </c>
      <c r="AZ55" s="2"/>
      <c r="BA55" s="2" t="str">
        <f t="shared" si="54"/>
        <v/>
      </c>
      <c r="BB55" s="2" t="str">
        <f t="shared" si="55"/>
        <v/>
      </c>
      <c r="BC55" s="2" t="str">
        <f t="shared" si="56"/>
        <v/>
      </c>
      <c r="BD55" s="2" t="str">
        <f t="shared" si="57"/>
        <v/>
      </c>
      <c r="BH55" s="13" t="str">
        <f t="shared" si="58"/>
        <v/>
      </c>
      <c r="BI55" s="15" t="str">
        <f t="shared" si="59"/>
        <v>1</v>
      </c>
      <c r="BJ55" s="4" t="str">
        <f t="shared" si="93"/>
        <v/>
      </c>
      <c r="BK55" s="7" t="str">
        <f t="shared" si="94"/>
        <v/>
      </c>
      <c r="BL55" s="7" t="str">
        <f t="shared" si="95"/>
        <v/>
      </c>
      <c r="BM55" s="8" t="str">
        <f t="shared" si="60"/>
        <v/>
      </c>
      <c r="BN55" s="8" t="str">
        <f t="shared" si="96"/>
        <v/>
      </c>
      <c r="BO55" s="8" t="str">
        <f t="shared" si="76"/>
        <v/>
      </c>
      <c r="BP55" s="8" t="str">
        <f t="shared" si="97"/>
        <v/>
      </c>
      <c r="BQ55" s="8" t="str">
        <f t="shared" si="98"/>
        <v/>
      </c>
      <c r="BR55" s="8" t="str">
        <f t="shared" si="99"/>
        <v/>
      </c>
      <c r="BS55" s="8" t="str">
        <f t="shared" si="62"/>
        <v/>
      </c>
      <c r="BT55" s="9" t="str">
        <f t="shared" si="63"/>
        <v/>
      </c>
      <c r="BU55" s="10" t="str">
        <f t="shared" si="100"/>
        <v/>
      </c>
      <c r="BV55" s="7" t="str">
        <f t="shared" si="101"/>
        <v/>
      </c>
      <c r="BW55" s="7" t="str">
        <f t="shared" si="102"/>
        <v/>
      </c>
      <c r="BX55" s="5" t="str">
        <f t="shared" si="103"/>
        <v/>
      </c>
      <c r="BY55" s="3" t="str">
        <f t="shared" si="104"/>
        <v/>
      </c>
      <c r="BZ55" s="5">
        <f t="shared" si="105"/>
        <v>0</v>
      </c>
      <c r="CA55" s="8" t="str">
        <f t="shared" si="30"/>
        <v/>
      </c>
      <c r="CB55" s="8" t="str">
        <f t="shared" si="64"/>
        <v/>
      </c>
      <c r="CC55" s="8" t="str">
        <f t="shared" si="106"/>
        <v/>
      </c>
      <c r="CD55" s="8" t="str">
        <f t="shared" si="107"/>
        <v>24</v>
      </c>
      <c r="CE55" s="8" t="str">
        <f t="shared" si="108"/>
        <v>20</v>
      </c>
      <c r="CF55" s="8" t="str">
        <f t="shared" si="65"/>
        <v>1</v>
      </c>
      <c r="CG55" s="8" t="str">
        <f t="shared" si="109"/>
        <v/>
      </c>
      <c r="CH55" s="8">
        <f t="shared" si="110"/>
        <v>3</v>
      </c>
      <c r="CI55" s="4"/>
      <c r="CJ55" s="4" t="str">
        <f t="shared" si="36"/>
        <v/>
      </c>
      <c r="CK55" s="5" t="str">
        <f t="shared" si="111"/>
        <v>得点</v>
      </c>
      <c r="CL55" s="1" t="str">
        <f t="shared" si="66"/>
        <v/>
      </c>
      <c r="CM55" s="326" t="str">
        <f t="shared" si="67"/>
        <v/>
      </c>
      <c r="CN55" s="326" t="str">
        <f t="shared" si="68"/>
        <v/>
      </c>
      <c r="CO55" s="327" t="str">
        <f t="shared" si="72"/>
        <v/>
      </c>
      <c r="CP55" s="327"/>
      <c r="CQ55" s="327" t="str">
        <f t="shared" si="73"/>
        <v/>
      </c>
      <c r="CR55" s="327" t="str">
        <f t="shared" si="69"/>
        <v/>
      </c>
      <c r="CS55" s="327" t="str">
        <f t="shared" si="70"/>
        <v/>
      </c>
      <c r="CT55" s="327" t="str">
        <f t="shared" si="74"/>
        <v/>
      </c>
      <c r="CU55" s="327"/>
      <c r="CV55" s="327" t="str">
        <f t="shared" si="75"/>
        <v/>
      </c>
    </row>
    <row r="56" spans="1:100" ht="17.25" customHeight="1" x14ac:dyDescent="0.15">
      <c r="A56" s="58">
        <v>48</v>
      </c>
      <c r="B56" s="289" t="s">
        <v>419</v>
      </c>
      <c r="C56" s="65">
        <v>10</v>
      </c>
      <c r="D56" s="286" t="s">
        <v>393</v>
      </c>
      <c r="E56" s="62" t="s">
        <v>486</v>
      </c>
      <c r="F56" s="68"/>
      <c r="G56" s="286"/>
      <c r="H56" s="328"/>
      <c r="I56" s="19" t="str">
        <f t="shared" si="87"/>
        <v>10</v>
      </c>
      <c r="J56" s="17" t="str">
        <f t="shared" si="88"/>
        <v/>
      </c>
      <c r="K56" s="17">
        <f>IF(BH56="1",COUNTIF(BH$9:BH56,"1"),"")</f>
        <v>18</v>
      </c>
      <c r="L56" s="17" t="str">
        <f t="shared" si="89"/>
        <v>24</v>
      </c>
      <c r="M56" s="17" t="str">
        <f t="shared" si="90"/>
        <v>40</v>
      </c>
      <c r="N56" s="17" t="str">
        <f>IF(BI56="1",COUNTIF(BI$9:BI56,"1"),"")</f>
        <v/>
      </c>
      <c r="O56" s="17" t="str">
        <f t="shared" si="91"/>
        <v/>
      </c>
      <c r="P56" s="20" t="str">
        <f t="shared" si="92"/>
        <v/>
      </c>
      <c r="Q56" s="1"/>
      <c r="R56" s="50" t="s">
        <v>52</v>
      </c>
      <c r="S56" s="51" t="s">
        <v>137</v>
      </c>
      <c r="T56" s="51" t="s">
        <v>41</v>
      </c>
      <c r="U56" s="51" t="s">
        <v>139</v>
      </c>
      <c r="V56" s="51" t="s">
        <v>39</v>
      </c>
      <c r="W56" s="51" t="s">
        <v>38</v>
      </c>
      <c r="X56" s="52" t="s">
        <v>143</v>
      </c>
      <c r="Y56" s="50" t="s">
        <v>136</v>
      </c>
      <c r="Z56" s="51" t="s">
        <v>137</v>
      </c>
      <c r="AA56" s="51" t="s">
        <v>41</v>
      </c>
      <c r="AB56" s="51" t="s">
        <v>139</v>
      </c>
      <c r="AC56" s="51" t="s">
        <v>39</v>
      </c>
      <c r="AD56" s="51" t="s">
        <v>38</v>
      </c>
      <c r="AE56" s="52" t="s">
        <v>143</v>
      </c>
      <c r="AH56" s="2">
        <f t="shared" si="77"/>
        <v>10</v>
      </c>
      <c r="AI56" s="2" t="str">
        <f t="shared" si="78"/>
        <v/>
      </c>
      <c r="AJ56" s="2" t="str">
        <f t="shared" si="42"/>
        <v/>
      </c>
      <c r="AK56" s="2" t="str">
        <f t="shared" si="43"/>
        <v/>
      </c>
      <c r="AL56" s="2" t="str">
        <f t="shared" si="44"/>
        <v/>
      </c>
      <c r="AM56" s="2" t="str">
        <f t="shared" si="45"/>
        <v/>
      </c>
      <c r="AN56" s="2" t="str">
        <f t="shared" si="46"/>
        <v/>
      </c>
      <c r="AO56" s="2" t="str">
        <f t="shared" si="79"/>
        <v/>
      </c>
      <c r="AP56" s="2" t="str">
        <f t="shared" si="80"/>
        <v/>
      </c>
      <c r="AQ56" s="2" t="str">
        <f t="shared" si="71"/>
        <v/>
      </c>
      <c r="AR56" s="2" t="str">
        <f t="shared" si="49"/>
        <v/>
      </c>
      <c r="AS56" s="2" t="str">
        <f t="shared" si="50"/>
        <v/>
      </c>
      <c r="AT56" s="2" t="str">
        <f t="shared" si="51"/>
        <v/>
      </c>
      <c r="AU56" s="2" t="str">
        <f t="shared" si="52"/>
        <v/>
      </c>
      <c r="AV56" s="2" t="str">
        <f t="shared" si="53"/>
        <v xml:space="preserve"> </v>
      </c>
      <c r="AW56" s="2" t="str">
        <f t="shared" si="14"/>
        <v xml:space="preserve"> </v>
      </c>
      <c r="AX56" s="2" t="str">
        <f t="shared" si="15"/>
        <v xml:space="preserve"> </v>
      </c>
      <c r="AY56" s="2" t="str">
        <f t="shared" si="16"/>
        <v xml:space="preserve"> </v>
      </c>
      <c r="AZ56" s="2"/>
      <c r="BA56" s="2" t="str">
        <f t="shared" si="54"/>
        <v/>
      </c>
      <c r="BB56" s="2" t="str">
        <f t="shared" si="55"/>
        <v/>
      </c>
      <c r="BC56" s="2" t="str">
        <f t="shared" si="56"/>
        <v/>
      </c>
      <c r="BD56" s="2" t="str">
        <f t="shared" si="57"/>
        <v/>
      </c>
      <c r="BH56" s="13" t="str">
        <f t="shared" si="58"/>
        <v>1</v>
      </c>
      <c r="BI56" s="15" t="str">
        <f t="shared" si="59"/>
        <v/>
      </c>
      <c r="BJ56" s="4">
        <f t="shared" si="93"/>
        <v>10</v>
      </c>
      <c r="BK56" s="7" t="str">
        <f t="shared" si="94"/>
        <v/>
      </c>
      <c r="BL56" s="7" t="str">
        <f t="shared" si="95"/>
        <v>得点</v>
      </c>
      <c r="BM56" s="8">
        <f t="shared" si="60"/>
        <v>10</v>
      </c>
      <c r="BN56" s="8" t="str">
        <f t="shared" si="96"/>
        <v/>
      </c>
      <c r="BO56" s="8" t="str">
        <f t="shared" si="76"/>
        <v>1</v>
      </c>
      <c r="BP56" s="8" t="str">
        <f t="shared" si="97"/>
        <v>24</v>
      </c>
      <c r="BQ56" s="8" t="str">
        <f t="shared" si="98"/>
        <v>40</v>
      </c>
      <c r="BR56" s="8" t="str">
        <f t="shared" si="99"/>
        <v/>
      </c>
      <c r="BS56" s="8" t="str">
        <f t="shared" si="62"/>
        <v/>
      </c>
      <c r="BT56" s="9" t="str">
        <f t="shared" si="63"/>
        <v/>
      </c>
      <c r="BU56" s="10">
        <f t="shared" si="100"/>
        <v>0</v>
      </c>
      <c r="BV56" s="7" t="str">
        <f t="shared" si="101"/>
        <v/>
      </c>
      <c r="BW56" s="7" t="str">
        <f t="shared" si="102"/>
        <v/>
      </c>
      <c r="BX56" s="5" t="str">
        <f t="shared" si="103"/>
        <v/>
      </c>
      <c r="BY56" s="3" t="str">
        <f t="shared" si="104"/>
        <v/>
      </c>
      <c r="BZ56" s="5" t="str">
        <f t="shared" si="105"/>
        <v/>
      </c>
      <c r="CA56" s="8" t="str">
        <f t="shared" si="30"/>
        <v/>
      </c>
      <c r="CB56" s="8" t="str">
        <f t="shared" si="64"/>
        <v/>
      </c>
      <c r="CC56" s="8" t="str">
        <f t="shared" si="106"/>
        <v/>
      </c>
      <c r="CD56" s="8" t="str">
        <f t="shared" si="107"/>
        <v/>
      </c>
      <c r="CE56" s="8" t="str">
        <f t="shared" si="108"/>
        <v/>
      </c>
      <c r="CF56" s="8" t="str">
        <f t="shared" si="65"/>
        <v/>
      </c>
      <c r="CG56" s="8" t="str">
        <f t="shared" si="109"/>
        <v/>
      </c>
      <c r="CH56" s="8" t="str">
        <f t="shared" si="110"/>
        <v/>
      </c>
      <c r="CI56" s="4"/>
      <c r="CJ56" s="4" t="str">
        <f t="shared" si="36"/>
        <v/>
      </c>
      <c r="CK56" s="5" t="str">
        <f t="shared" si="111"/>
        <v/>
      </c>
      <c r="CL56" s="1" t="str">
        <f t="shared" si="66"/>
        <v/>
      </c>
      <c r="CM56" s="326" t="str">
        <f t="shared" si="67"/>
        <v/>
      </c>
      <c r="CN56" s="326" t="str">
        <f t="shared" si="68"/>
        <v/>
      </c>
      <c r="CO56" s="327" t="str">
        <f t="shared" si="72"/>
        <v/>
      </c>
      <c r="CP56" s="327"/>
      <c r="CQ56" s="327" t="str">
        <f t="shared" si="73"/>
        <v/>
      </c>
      <c r="CR56" s="327" t="str">
        <f t="shared" si="69"/>
        <v/>
      </c>
      <c r="CS56" s="327" t="str">
        <f t="shared" si="70"/>
        <v/>
      </c>
      <c r="CT56" s="327" t="str">
        <f t="shared" si="74"/>
        <v/>
      </c>
      <c r="CU56" s="327"/>
      <c r="CV56" s="327" t="str">
        <f t="shared" si="75"/>
        <v/>
      </c>
    </row>
    <row r="57" spans="1:100" ht="17.25" customHeight="1" x14ac:dyDescent="0.15">
      <c r="A57" s="58">
        <v>49</v>
      </c>
      <c r="B57" s="289" t="s">
        <v>420</v>
      </c>
      <c r="C57" s="65">
        <v>3</v>
      </c>
      <c r="D57" s="286" t="s">
        <v>487</v>
      </c>
      <c r="E57" s="62" t="s">
        <v>488</v>
      </c>
      <c r="F57" s="68">
        <v>2</v>
      </c>
      <c r="G57" s="286" t="s">
        <v>456</v>
      </c>
      <c r="H57" s="328"/>
      <c r="I57" s="19" t="str">
        <f t="shared" si="87"/>
        <v>2</v>
      </c>
      <c r="J57" s="17" t="str">
        <f t="shared" si="88"/>
        <v>○</v>
      </c>
      <c r="K57" s="17">
        <f>IF(BH57="1",COUNTIF(BH$9:BH57,"1"),"")</f>
        <v>19</v>
      </c>
      <c r="L57" s="17" t="str">
        <f t="shared" si="89"/>
        <v>26</v>
      </c>
      <c r="M57" s="17" t="str">
        <f t="shared" si="90"/>
        <v>30</v>
      </c>
      <c r="N57" s="17" t="str">
        <f>IF(BI57="1",COUNTIF(BI$9:BI57,"1"),"")</f>
        <v/>
      </c>
      <c r="O57" s="17" t="str">
        <f t="shared" si="91"/>
        <v>D</v>
      </c>
      <c r="P57" s="20" t="str">
        <f t="shared" si="92"/>
        <v>3</v>
      </c>
      <c r="Q57" s="1"/>
      <c r="R57" s="12">
        <f t="shared" ref="R57:AE57" ca="1" si="114">R9</f>
        <v>1</v>
      </c>
      <c r="S57" s="43">
        <f t="shared" ca="1" si="114"/>
        <v>6</v>
      </c>
      <c r="T57" s="43">
        <f t="shared" ca="1" si="114"/>
        <v>0</v>
      </c>
      <c r="U57" s="43">
        <f t="shared" ca="1" si="114"/>
        <v>1</v>
      </c>
      <c r="V57" s="43">
        <f t="shared" ca="1" si="114"/>
        <v>0</v>
      </c>
      <c r="W57" s="43">
        <f t="shared" ca="1" si="114"/>
        <v>0</v>
      </c>
      <c r="X57" s="14">
        <f t="shared" si="114"/>
        <v>7</v>
      </c>
      <c r="Y57" s="12">
        <f t="shared" ca="1" si="114"/>
        <v>1</v>
      </c>
      <c r="Z57" s="43">
        <f t="shared" ca="1" si="114"/>
        <v>6</v>
      </c>
      <c r="AA57" s="43">
        <f t="shared" ca="1" si="114"/>
        <v>0</v>
      </c>
      <c r="AB57" s="43">
        <f t="shared" ca="1" si="114"/>
        <v>0</v>
      </c>
      <c r="AC57" s="43">
        <f t="shared" ca="1" si="114"/>
        <v>0</v>
      </c>
      <c r="AD57" s="43">
        <f t="shared" ca="1" si="114"/>
        <v>0</v>
      </c>
      <c r="AE57" s="14">
        <f t="shared" si="114"/>
        <v>6</v>
      </c>
      <c r="AH57" s="2" t="str">
        <f t="shared" si="77"/>
        <v/>
      </c>
      <c r="AI57" s="2">
        <f t="shared" si="78"/>
        <v>2</v>
      </c>
      <c r="AJ57" s="2" t="str">
        <f t="shared" si="42"/>
        <v/>
      </c>
      <c r="AK57" s="2" t="str">
        <f t="shared" si="43"/>
        <v/>
      </c>
      <c r="AL57" s="2" t="str">
        <f t="shared" si="44"/>
        <v>○</v>
      </c>
      <c r="AM57" s="2" t="str">
        <f t="shared" si="45"/>
        <v/>
      </c>
      <c r="AN57" s="2" t="str">
        <f t="shared" si="46"/>
        <v/>
      </c>
      <c r="AO57" s="2" t="str">
        <f t="shared" si="79"/>
        <v/>
      </c>
      <c r="AP57" s="2" t="str">
        <f t="shared" si="80"/>
        <v/>
      </c>
      <c r="AQ57" s="2" t="str">
        <f t="shared" si="71"/>
        <v/>
      </c>
      <c r="AR57" s="2" t="str">
        <f t="shared" si="49"/>
        <v/>
      </c>
      <c r="AS57" s="2" t="str">
        <f t="shared" si="50"/>
        <v/>
      </c>
      <c r="AT57" s="2" t="str">
        <f t="shared" si="51"/>
        <v/>
      </c>
      <c r="AU57" s="2" t="str">
        <f t="shared" si="52"/>
        <v/>
      </c>
      <c r="AV57" s="2" t="str">
        <f t="shared" si="53"/>
        <v xml:space="preserve"> </v>
      </c>
      <c r="AW57" s="2" t="str">
        <f t="shared" ref="AW57:AW62" si="115">UPPER(IF(BN57="S",BM57,IF(CB57="S",CA57," ")))</f>
        <v xml:space="preserve"> </v>
      </c>
      <c r="AX57" s="2" t="str">
        <f t="shared" ref="AX57:AX62" si="116">UPPER(IF(BN57="D",BM57,IF(CB57="D",CA57," ")))</f>
        <v xml:space="preserve"> </v>
      </c>
      <c r="AY57" s="2" t="str">
        <f t="shared" ref="AY57:AY62" si="117">UPPER(IF(BN57="DR",BM57,IF(CB57="DR",CA57," ")))</f>
        <v xml:space="preserve"> </v>
      </c>
      <c r="AZ57" s="2"/>
      <c r="BA57" s="2" t="str">
        <f t="shared" si="54"/>
        <v/>
      </c>
      <c r="BB57" s="2" t="str">
        <f t="shared" si="55"/>
        <v/>
      </c>
      <c r="BC57" s="2" t="str">
        <f t="shared" si="56"/>
        <v>3</v>
      </c>
      <c r="BD57" s="2" t="str">
        <f t="shared" si="57"/>
        <v/>
      </c>
      <c r="BH57" s="13" t="str">
        <f t="shared" si="58"/>
        <v>1</v>
      </c>
      <c r="BI57" s="15" t="str">
        <f t="shared" si="59"/>
        <v/>
      </c>
      <c r="BJ57" s="4" t="str">
        <f t="shared" si="93"/>
        <v/>
      </c>
      <c r="BK57" s="7" t="str">
        <f t="shared" si="94"/>
        <v>D</v>
      </c>
      <c r="BL57" s="7" t="str">
        <f t="shared" si="95"/>
        <v/>
      </c>
      <c r="BM57" s="8" t="str">
        <f t="shared" si="60"/>
        <v/>
      </c>
      <c r="BN57" s="8" t="str">
        <f t="shared" si="96"/>
        <v/>
      </c>
      <c r="BO57" s="8" t="str">
        <f t="shared" si="76"/>
        <v/>
      </c>
      <c r="BP57" s="8" t="str">
        <f t="shared" si="97"/>
        <v/>
      </c>
      <c r="BQ57" s="8" t="str">
        <f t="shared" si="98"/>
        <v/>
      </c>
      <c r="BR57" s="8" t="str">
        <f t="shared" si="99"/>
        <v/>
      </c>
      <c r="BS57" s="8" t="str">
        <f t="shared" si="62"/>
        <v/>
      </c>
      <c r="BT57" s="9" t="str">
        <f t="shared" si="63"/>
        <v/>
      </c>
      <c r="BU57" s="10" t="str">
        <f t="shared" si="100"/>
        <v/>
      </c>
      <c r="BV57" s="7" t="str">
        <f t="shared" si="101"/>
        <v/>
      </c>
      <c r="BW57" s="7" t="str">
        <f t="shared" si="102"/>
        <v/>
      </c>
      <c r="BX57" s="5" t="str">
        <f t="shared" si="103"/>
        <v>○</v>
      </c>
      <c r="BY57" s="3" t="str">
        <f t="shared" si="104"/>
        <v>○</v>
      </c>
      <c r="BZ57" s="5">
        <f t="shared" si="105"/>
        <v>2</v>
      </c>
      <c r="CA57" s="8">
        <f t="shared" si="30"/>
        <v>2</v>
      </c>
      <c r="CB57" s="8" t="str">
        <f t="shared" si="64"/>
        <v>○</v>
      </c>
      <c r="CC57" s="8" t="str">
        <f t="shared" si="106"/>
        <v>1</v>
      </c>
      <c r="CD57" s="8" t="str">
        <f t="shared" si="107"/>
        <v>26</v>
      </c>
      <c r="CE57" s="8" t="str">
        <f t="shared" si="108"/>
        <v>30</v>
      </c>
      <c r="CF57" s="8" t="str">
        <f t="shared" si="65"/>
        <v/>
      </c>
      <c r="CG57" s="8" t="str">
        <f t="shared" si="109"/>
        <v>D</v>
      </c>
      <c r="CH57" s="8">
        <f t="shared" si="110"/>
        <v>3</v>
      </c>
      <c r="CI57" s="4"/>
      <c r="CJ57" s="4" t="str">
        <f t="shared" si="36"/>
        <v>○</v>
      </c>
      <c r="CK57" s="5" t="str">
        <f t="shared" si="111"/>
        <v>失格</v>
      </c>
      <c r="CL57" s="1" t="str">
        <f t="shared" si="66"/>
        <v/>
      </c>
      <c r="CM57" s="326" t="str">
        <f t="shared" si="67"/>
        <v/>
      </c>
      <c r="CN57" s="326" t="str">
        <f t="shared" si="68"/>
        <v/>
      </c>
      <c r="CO57" s="327" t="str">
        <f t="shared" si="72"/>
        <v/>
      </c>
      <c r="CP57" s="327"/>
      <c r="CQ57" s="327" t="str">
        <f t="shared" si="73"/>
        <v/>
      </c>
      <c r="CR57" s="327" t="str">
        <f t="shared" si="69"/>
        <v/>
      </c>
      <c r="CS57" s="327" t="str">
        <f t="shared" si="70"/>
        <v/>
      </c>
      <c r="CT57" s="327" t="str">
        <f t="shared" si="74"/>
        <v/>
      </c>
      <c r="CU57" s="327"/>
      <c r="CV57" s="327" t="str">
        <f t="shared" si="75"/>
        <v/>
      </c>
    </row>
    <row r="58" spans="1:100" ht="17.25" customHeight="1" x14ac:dyDescent="0.15">
      <c r="A58" s="58">
        <v>50</v>
      </c>
      <c r="B58" s="289" t="s">
        <v>420</v>
      </c>
      <c r="C58" s="65"/>
      <c r="D58" s="286" t="s">
        <v>515</v>
      </c>
      <c r="E58" s="62" t="s">
        <v>490</v>
      </c>
      <c r="F58" s="68"/>
      <c r="G58" s="286"/>
      <c r="H58" s="328"/>
      <c r="I58" s="19" t="str">
        <f t="shared" si="87"/>
        <v/>
      </c>
      <c r="J58" s="17" t="str">
        <f t="shared" si="88"/>
        <v/>
      </c>
      <c r="K58" s="17" t="str">
        <f>IF(BH58="1",COUNTIF(BH$9:BH58,"1"),"")</f>
        <v/>
      </c>
      <c r="L58" s="17" t="str">
        <f t="shared" si="89"/>
        <v>27</v>
      </c>
      <c r="M58" s="17" t="str">
        <f t="shared" si="90"/>
        <v>29</v>
      </c>
      <c r="N58" s="17" t="str">
        <f>IF(BI58="1",COUNTIF(BI$9:BI58,"1"),"")</f>
        <v/>
      </c>
      <c r="O58" s="17" t="str">
        <f t="shared" si="91"/>
        <v>T</v>
      </c>
      <c r="P58" s="20" t="str">
        <f t="shared" si="92"/>
        <v/>
      </c>
      <c r="Q58" s="1"/>
      <c r="R58" s="12">
        <f t="shared" ref="R58:AE58" ca="1" si="118">R10</f>
        <v>2</v>
      </c>
      <c r="S58" s="43">
        <f t="shared" ca="1" si="118"/>
        <v>4</v>
      </c>
      <c r="T58" s="43">
        <f t="shared" ca="1" si="118"/>
        <v>0</v>
      </c>
      <c r="U58" s="43">
        <f t="shared" ca="1" si="118"/>
        <v>0</v>
      </c>
      <c r="V58" s="43">
        <f t="shared" ca="1" si="118"/>
        <v>0</v>
      </c>
      <c r="W58" s="43">
        <f t="shared" ca="1" si="118"/>
        <v>1</v>
      </c>
      <c r="X58" s="14" t="str">
        <f t="shared" si="118"/>
        <v>×</v>
      </c>
      <c r="Y58" s="12">
        <f t="shared" ca="1" si="118"/>
        <v>2</v>
      </c>
      <c r="Z58" s="43">
        <f t="shared" ca="1" si="118"/>
        <v>3</v>
      </c>
      <c r="AA58" s="43">
        <f t="shared" ca="1" si="118"/>
        <v>0</v>
      </c>
      <c r="AB58" s="43">
        <f t="shared" ca="1" si="118"/>
        <v>0</v>
      </c>
      <c r="AC58" s="43">
        <f t="shared" ca="1" si="118"/>
        <v>0</v>
      </c>
      <c r="AD58" s="43">
        <f t="shared" ca="1" si="118"/>
        <v>0</v>
      </c>
      <c r="AE58" s="14" t="str">
        <f t="shared" si="118"/>
        <v>×</v>
      </c>
      <c r="AH58" s="2" t="str">
        <f t="shared" si="77"/>
        <v/>
      </c>
      <c r="AI58" s="2" t="str">
        <f t="shared" si="78"/>
        <v/>
      </c>
      <c r="AJ58" s="2" t="str">
        <f t="shared" si="42"/>
        <v/>
      </c>
      <c r="AK58" s="2" t="str">
        <f t="shared" si="43"/>
        <v/>
      </c>
      <c r="AL58" s="2" t="str">
        <f t="shared" si="44"/>
        <v/>
      </c>
      <c r="AM58" s="2" t="str">
        <f t="shared" si="45"/>
        <v/>
      </c>
      <c r="AN58" s="2" t="str">
        <f t="shared" si="46"/>
        <v/>
      </c>
      <c r="AO58" s="2" t="str">
        <f t="shared" si="79"/>
        <v/>
      </c>
      <c r="AP58" s="2" t="str">
        <f t="shared" si="80"/>
        <v/>
      </c>
      <c r="AQ58" s="2" t="str">
        <f t="shared" si="71"/>
        <v/>
      </c>
      <c r="AR58" s="2" t="str">
        <f t="shared" si="49"/>
        <v/>
      </c>
      <c r="AS58" s="2" t="str">
        <f t="shared" si="50"/>
        <v/>
      </c>
      <c r="AT58" s="2" t="str">
        <f t="shared" si="51"/>
        <v/>
      </c>
      <c r="AU58" s="2" t="str">
        <f t="shared" si="52"/>
        <v/>
      </c>
      <c r="AV58" s="2" t="str">
        <f t="shared" si="53"/>
        <v xml:space="preserve"> </v>
      </c>
      <c r="AW58" s="2" t="str">
        <f t="shared" si="115"/>
        <v xml:space="preserve"> </v>
      </c>
      <c r="AX58" s="2" t="str">
        <f t="shared" si="116"/>
        <v xml:space="preserve"> </v>
      </c>
      <c r="AY58" s="2" t="str">
        <f t="shared" si="117"/>
        <v xml:space="preserve"> </v>
      </c>
      <c r="AZ58" s="2"/>
      <c r="BA58" s="2" t="str">
        <f t="shared" si="54"/>
        <v/>
      </c>
      <c r="BB58" s="2" t="str">
        <f t="shared" si="55"/>
        <v/>
      </c>
      <c r="BC58" s="2" t="str">
        <f t="shared" si="56"/>
        <v/>
      </c>
      <c r="BD58" s="2" t="str">
        <f t="shared" si="57"/>
        <v/>
      </c>
      <c r="BH58" s="13" t="str">
        <f t="shared" si="58"/>
        <v/>
      </c>
      <c r="BI58" s="15" t="str">
        <f t="shared" si="59"/>
        <v/>
      </c>
      <c r="BJ58" s="4" t="str">
        <f t="shared" si="93"/>
        <v/>
      </c>
      <c r="BK58" s="7" t="str">
        <f t="shared" si="94"/>
        <v>T</v>
      </c>
      <c r="BL58" s="7" t="str">
        <f t="shared" si="95"/>
        <v/>
      </c>
      <c r="BM58" s="8" t="str">
        <f t="shared" si="60"/>
        <v/>
      </c>
      <c r="BN58" s="8" t="str">
        <f t="shared" si="96"/>
        <v/>
      </c>
      <c r="BO58" s="8" t="str">
        <f t="shared" si="76"/>
        <v/>
      </c>
      <c r="BP58" s="8" t="str">
        <f t="shared" si="97"/>
        <v/>
      </c>
      <c r="BQ58" s="8" t="str">
        <f t="shared" si="98"/>
        <v/>
      </c>
      <c r="BR58" s="8" t="str">
        <f t="shared" si="99"/>
        <v/>
      </c>
      <c r="BS58" s="8" t="str">
        <f t="shared" si="62"/>
        <v/>
      </c>
      <c r="BT58" s="9" t="str">
        <f t="shared" si="63"/>
        <v/>
      </c>
      <c r="BU58" s="10" t="str">
        <f t="shared" si="100"/>
        <v/>
      </c>
      <c r="BV58" s="7" t="str">
        <f t="shared" si="101"/>
        <v/>
      </c>
      <c r="BW58" s="7" t="str">
        <f t="shared" si="102"/>
        <v/>
      </c>
      <c r="BX58" s="5" t="str">
        <f t="shared" si="103"/>
        <v/>
      </c>
      <c r="BY58" s="3" t="str">
        <f t="shared" si="104"/>
        <v/>
      </c>
      <c r="BZ58" s="5">
        <f t="shared" si="105"/>
        <v>0</v>
      </c>
      <c r="CA58" s="8" t="str">
        <f t="shared" si="30"/>
        <v/>
      </c>
      <c r="CB58" s="8" t="str">
        <f t="shared" si="64"/>
        <v/>
      </c>
      <c r="CC58" s="8" t="str">
        <f t="shared" si="106"/>
        <v/>
      </c>
      <c r="CD58" s="8" t="str">
        <f t="shared" si="107"/>
        <v>27</v>
      </c>
      <c r="CE58" s="8" t="str">
        <f t="shared" si="108"/>
        <v>29</v>
      </c>
      <c r="CF58" s="8" t="str">
        <f t="shared" si="65"/>
        <v/>
      </c>
      <c r="CG58" s="8" t="str">
        <f t="shared" si="109"/>
        <v>T</v>
      </c>
      <c r="CH58" s="8" t="str">
        <f t="shared" si="110"/>
        <v/>
      </c>
      <c r="CI58" s="4"/>
      <c r="CJ58" s="4" t="str">
        <f t="shared" si="36"/>
        <v/>
      </c>
      <c r="CK58" s="5" t="str">
        <f t="shared" si="111"/>
        <v>タイムアウト</v>
      </c>
      <c r="CL58" s="1" t="str">
        <f t="shared" si="66"/>
        <v/>
      </c>
      <c r="CM58" s="326" t="str">
        <f t="shared" si="67"/>
        <v/>
      </c>
      <c r="CN58" s="326" t="str">
        <f t="shared" si="68"/>
        <v/>
      </c>
      <c r="CO58" s="327" t="str">
        <f t="shared" si="72"/>
        <v/>
      </c>
      <c r="CP58" s="327"/>
      <c r="CQ58" s="327" t="str">
        <f t="shared" si="73"/>
        <v/>
      </c>
      <c r="CR58" s="327" t="str">
        <f t="shared" si="69"/>
        <v/>
      </c>
      <c r="CS58" s="327" t="str">
        <f t="shared" si="70"/>
        <v/>
      </c>
      <c r="CT58" s="327" t="str">
        <f t="shared" si="74"/>
        <v/>
      </c>
      <c r="CU58" s="327"/>
      <c r="CV58" s="327" t="str">
        <f t="shared" si="75"/>
        <v/>
      </c>
    </row>
    <row r="59" spans="1:100" ht="17.25" customHeight="1" x14ac:dyDescent="0.15">
      <c r="A59" s="58">
        <v>51</v>
      </c>
      <c r="B59" s="289" t="s">
        <v>419</v>
      </c>
      <c r="C59" s="65">
        <v>2</v>
      </c>
      <c r="D59" s="286" t="s">
        <v>489</v>
      </c>
      <c r="E59" s="62" t="s">
        <v>519</v>
      </c>
      <c r="F59" s="68">
        <v>3</v>
      </c>
      <c r="G59" s="286" t="s">
        <v>393</v>
      </c>
      <c r="H59" s="328"/>
      <c r="I59" s="19" t="str">
        <f t="shared" si="87"/>
        <v>2</v>
      </c>
      <c r="J59" s="17" t="str">
        <f t="shared" si="88"/>
        <v>DR</v>
      </c>
      <c r="K59" s="17" t="str">
        <f>IF(BH59="1",COUNTIF(BH$9:BH59,"1"),"")</f>
        <v/>
      </c>
      <c r="L59" s="17" t="str">
        <f t="shared" si="89"/>
        <v>28</v>
      </c>
      <c r="M59" s="17" t="str">
        <f t="shared" si="90"/>
        <v>29</v>
      </c>
      <c r="N59" s="17">
        <f>IF(BI59="1",COUNTIF(BI$9:BI59,"1"),"")</f>
        <v>19</v>
      </c>
      <c r="O59" s="17" t="str">
        <f t="shared" si="91"/>
        <v/>
      </c>
      <c r="P59" s="20" t="str">
        <f t="shared" si="92"/>
        <v>3</v>
      </c>
      <c r="Q59" s="1"/>
      <c r="R59" s="12">
        <f t="shared" ref="R59:AE59" ca="1" si="119">R11</f>
        <v>3</v>
      </c>
      <c r="S59" s="43">
        <f t="shared" ca="1" si="119"/>
        <v>2</v>
      </c>
      <c r="T59" s="43">
        <f t="shared" ca="1" si="119"/>
        <v>0</v>
      </c>
      <c r="U59" s="43">
        <f t="shared" ca="1" si="119"/>
        <v>2</v>
      </c>
      <c r="V59" s="43">
        <f t="shared" ca="1" si="119"/>
        <v>0</v>
      </c>
      <c r="W59" s="43">
        <f t="shared" ca="1" si="119"/>
        <v>0</v>
      </c>
      <c r="X59" s="14">
        <f t="shared" si="119"/>
        <v>5</v>
      </c>
      <c r="Y59" s="12">
        <f t="shared" ca="1" si="119"/>
        <v>3</v>
      </c>
      <c r="Z59" s="43">
        <f t="shared" ca="1" si="119"/>
        <v>4</v>
      </c>
      <c r="AA59" s="43">
        <f t="shared" ca="1" si="119"/>
        <v>0</v>
      </c>
      <c r="AB59" s="43">
        <f t="shared" ca="1" si="119"/>
        <v>0</v>
      </c>
      <c r="AC59" s="43">
        <f t="shared" ca="1" si="119"/>
        <v>1</v>
      </c>
      <c r="AD59" s="43">
        <f t="shared" ca="1" si="119"/>
        <v>0</v>
      </c>
      <c r="AE59" s="56">
        <f t="shared" si="119"/>
        <v>4</v>
      </c>
      <c r="AH59" s="2" t="str">
        <f t="shared" si="77"/>
        <v/>
      </c>
      <c r="AI59" s="2" t="str">
        <f t="shared" si="78"/>
        <v/>
      </c>
      <c r="AJ59" s="2" t="str">
        <f t="shared" si="42"/>
        <v/>
      </c>
      <c r="AK59" s="2" t="str">
        <f t="shared" si="43"/>
        <v/>
      </c>
      <c r="AL59" s="2" t="str">
        <f t="shared" si="44"/>
        <v/>
      </c>
      <c r="AM59" s="2" t="str">
        <f t="shared" si="45"/>
        <v/>
      </c>
      <c r="AN59" s="2" t="str">
        <f t="shared" si="46"/>
        <v/>
      </c>
      <c r="AO59" s="2">
        <f t="shared" si="79"/>
        <v>3</v>
      </c>
      <c r="AP59" s="2" t="str">
        <f t="shared" si="80"/>
        <v/>
      </c>
      <c r="AQ59" s="2" t="str">
        <f t="shared" si="71"/>
        <v/>
      </c>
      <c r="AR59" s="2" t="str">
        <f t="shared" si="49"/>
        <v/>
      </c>
      <c r="AS59" s="2" t="str">
        <f t="shared" si="50"/>
        <v/>
      </c>
      <c r="AT59" s="2" t="str">
        <f t="shared" si="51"/>
        <v/>
      </c>
      <c r="AU59" s="2" t="str">
        <f t="shared" si="52"/>
        <v/>
      </c>
      <c r="AV59" s="2" t="str">
        <f t="shared" si="53"/>
        <v xml:space="preserve"> </v>
      </c>
      <c r="AW59" s="2" t="str">
        <f t="shared" si="115"/>
        <v xml:space="preserve"> </v>
      </c>
      <c r="AX59" s="2" t="str">
        <f t="shared" si="116"/>
        <v xml:space="preserve"> </v>
      </c>
      <c r="AY59" s="2" t="str">
        <f t="shared" si="117"/>
        <v>2</v>
      </c>
      <c r="AZ59" s="2"/>
      <c r="BA59" s="2" t="str">
        <f t="shared" si="54"/>
        <v/>
      </c>
      <c r="BB59" s="2" t="str">
        <f t="shared" si="55"/>
        <v/>
      </c>
      <c r="BC59" s="2" t="str">
        <f t="shared" si="56"/>
        <v/>
      </c>
      <c r="BD59" s="2" t="str">
        <f t="shared" si="57"/>
        <v/>
      </c>
      <c r="BE59" s="2"/>
      <c r="BH59" s="13" t="str">
        <f t="shared" si="58"/>
        <v/>
      </c>
      <c r="BI59" s="15" t="str">
        <f t="shared" si="59"/>
        <v>1</v>
      </c>
      <c r="BJ59" s="4">
        <f t="shared" si="93"/>
        <v>2</v>
      </c>
      <c r="BK59" s="7" t="str">
        <f t="shared" si="94"/>
        <v>DR</v>
      </c>
      <c r="BL59" s="7" t="str">
        <f t="shared" si="95"/>
        <v>失格報告書</v>
      </c>
      <c r="BM59" s="8">
        <f t="shared" si="60"/>
        <v>2</v>
      </c>
      <c r="BN59" s="8" t="str">
        <f t="shared" si="96"/>
        <v>DR</v>
      </c>
      <c r="BO59" s="8" t="str">
        <f t="shared" si="76"/>
        <v/>
      </c>
      <c r="BP59" s="8" t="str">
        <f t="shared" si="97"/>
        <v>28</v>
      </c>
      <c r="BQ59" s="8" t="str">
        <f t="shared" si="98"/>
        <v>29</v>
      </c>
      <c r="BR59" s="8" t="str">
        <f t="shared" si="99"/>
        <v>1</v>
      </c>
      <c r="BS59" s="8" t="str">
        <f t="shared" si="62"/>
        <v/>
      </c>
      <c r="BT59" s="9">
        <f t="shared" si="63"/>
        <v>3</v>
      </c>
      <c r="BU59" s="10">
        <f t="shared" si="100"/>
        <v>3</v>
      </c>
      <c r="BV59" s="7" t="str">
        <f t="shared" si="101"/>
        <v>1</v>
      </c>
      <c r="BW59" s="7" t="str">
        <f t="shared" si="102"/>
        <v>1</v>
      </c>
      <c r="BX59" s="5" t="str">
        <f t="shared" si="103"/>
        <v>1</v>
      </c>
      <c r="BY59" s="3" t="str">
        <f t="shared" si="104"/>
        <v/>
      </c>
      <c r="BZ59" s="5" t="str">
        <f t="shared" si="105"/>
        <v/>
      </c>
      <c r="CA59" s="8" t="str">
        <f t="shared" si="30"/>
        <v/>
      </c>
      <c r="CB59" s="8" t="str">
        <f t="shared" si="64"/>
        <v/>
      </c>
      <c r="CC59" s="8" t="str">
        <f t="shared" si="106"/>
        <v/>
      </c>
      <c r="CD59" s="8" t="str">
        <f t="shared" si="107"/>
        <v/>
      </c>
      <c r="CE59" s="8" t="str">
        <f t="shared" si="108"/>
        <v/>
      </c>
      <c r="CF59" s="8" t="str">
        <f t="shared" si="65"/>
        <v/>
      </c>
      <c r="CG59" s="8" t="str">
        <f t="shared" si="109"/>
        <v/>
      </c>
      <c r="CH59" s="8" t="str">
        <f t="shared" si="110"/>
        <v/>
      </c>
      <c r="CI59" s="4"/>
      <c r="CJ59" s="4" t="str">
        <f t="shared" si="36"/>
        <v>1</v>
      </c>
      <c r="CK59" s="5" t="str">
        <f t="shared" si="111"/>
        <v/>
      </c>
      <c r="CL59" s="1" t="str">
        <f t="shared" si="66"/>
        <v/>
      </c>
      <c r="CM59" s="326" t="str">
        <f t="shared" si="67"/>
        <v/>
      </c>
      <c r="CN59" s="326" t="str">
        <f t="shared" si="68"/>
        <v/>
      </c>
      <c r="CO59" s="327" t="str">
        <f t="shared" si="72"/>
        <v/>
      </c>
      <c r="CP59" s="327"/>
      <c r="CQ59" s="327" t="str">
        <f t="shared" si="73"/>
        <v/>
      </c>
      <c r="CR59" s="327" t="str">
        <f t="shared" si="69"/>
        <v/>
      </c>
      <c r="CS59" s="327" t="str">
        <f t="shared" si="70"/>
        <v/>
      </c>
      <c r="CT59" s="327" t="str">
        <f t="shared" si="74"/>
        <v/>
      </c>
      <c r="CU59" s="327"/>
      <c r="CV59" s="327" t="str">
        <f t="shared" si="75"/>
        <v/>
      </c>
    </row>
    <row r="60" spans="1:100" ht="17.25" customHeight="1" x14ac:dyDescent="0.15">
      <c r="A60" s="58">
        <v>52</v>
      </c>
      <c r="B60" s="289" t="s">
        <v>419</v>
      </c>
      <c r="C60" s="65"/>
      <c r="D60" s="286" t="s">
        <v>515</v>
      </c>
      <c r="E60" s="62" t="s">
        <v>520</v>
      </c>
      <c r="F60" s="68"/>
      <c r="G60" s="286"/>
      <c r="H60" s="328"/>
      <c r="I60" s="19" t="str">
        <f t="shared" si="87"/>
        <v/>
      </c>
      <c r="J60" s="17" t="str">
        <f t="shared" si="88"/>
        <v>T</v>
      </c>
      <c r="K60" s="17" t="str">
        <f>IF(BH60="1",COUNTIF(BH$9:BH60,"1"),"")</f>
        <v/>
      </c>
      <c r="L60" s="17" t="str">
        <f t="shared" si="89"/>
        <v>29</v>
      </c>
      <c r="M60" s="17" t="str">
        <f t="shared" si="90"/>
        <v>40</v>
      </c>
      <c r="N60" s="17" t="str">
        <f>IF(BI60="1",COUNTIF(BI$9:BI60,"1"),"")</f>
        <v/>
      </c>
      <c r="O60" s="17" t="str">
        <f t="shared" si="91"/>
        <v/>
      </c>
      <c r="P60" s="20" t="str">
        <f t="shared" si="92"/>
        <v/>
      </c>
      <c r="Q60" s="1"/>
      <c r="R60" s="12">
        <f t="shared" ref="R60:AE60" ca="1" si="120">R12</f>
        <v>4</v>
      </c>
      <c r="S60" s="43">
        <f t="shared" ca="1" si="120"/>
        <v>0</v>
      </c>
      <c r="T60" s="43">
        <f t="shared" ca="1" si="120"/>
        <v>0</v>
      </c>
      <c r="U60" s="43">
        <f t="shared" ca="1" si="120"/>
        <v>0</v>
      </c>
      <c r="V60" s="43">
        <f t="shared" ca="1" si="120"/>
        <v>0</v>
      </c>
      <c r="W60" s="43">
        <f t="shared" ca="1" si="120"/>
        <v>0</v>
      </c>
      <c r="X60" s="14">
        <f t="shared" si="120"/>
        <v>12</v>
      </c>
      <c r="Y60" s="12">
        <f t="shared" ca="1" si="120"/>
        <v>4</v>
      </c>
      <c r="Z60" s="43">
        <f t="shared" ca="1" si="120"/>
        <v>2</v>
      </c>
      <c r="AA60" s="43">
        <f t="shared" ca="1" si="120"/>
        <v>0</v>
      </c>
      <c r="AB60" s="43">
        <f t="shared" ca="1" si="120"/>
        <v>0</v>
      </c>
      <c r="AC60" s="43">
        <f t="shared" ca="1" si="120"/>
        <v>0</v>
      </c>
      <c r="AD60" s="43">
        <f t="shared" ca="1" si="120"/>
        <v>0</v>
      </c>
      <c r="AE60" s="14">
        <f t="shared" si="120"/>
        <v>10</v>
      </c>
      <c r="AH60" s="2" t="str">
        <f t="shared" si="77"/>
        <v/>
      </c>
      <c r="AI60" s="2" t="str">
        <f t="shared" si="78"/>
        <v/>
      </c>
      <c r="AJ60" s="2" t="str">
        <f t="shared" si="42"/>
        <v/>
      </c>
      <c r="AK60" s="2" t="str">
        <f t="shared" si="43"/>
        <v/>
      </c>
      <c r="AL60" s="2" t="str">
        <f t="shared" si="44"/>
        <v/>
      </c>
      <c r="AM60" s="2" t="str">
        <f t="shared" si="45"/>
        <v/>
      </c>
      <c r="AN60" s="2" t="str">
        <f t="shared" si="46"/>
        <v/>
      </c>
      <c r="AO60" s="2" t="str">
        <f t="shared" si="79"/>
        <v/>
      </c>
      <c r="AP60" s="2" t="str">
        <f t="shared" si="80"/>
        <v/>
      </c>
      <c r="AQ60" s="2" t="str">
        <f t="shared" si="71"/>
        <v/>
      </c>
      <c r="AR60" s="2" t="str">
        <f t="shared" si="49"/>
        <v/>
      </c>
      <c r="AS60" s="2" t="str">
        <f t="shared" si="50"/>
        <v/>
      </c>
      <c r="AT60" s="2" t="str">
        <f t="shared" si="51"/>
        <v/>
      </c>
      <c r="AU60" s="2" t="str">
        <f t="shared" si="52"/>
        <v/>
      </c>
      <c r="AV60" s="2" t="str">
        <f t="shared" si="53"/>
        <v xml:space="preserve"> </v>
      </c>
      <c r="AW60" s="2" t="str">
        <f t="shared" si="115"/>
        <v xml:space="preserve"> </v>
      </c>
      <c r="AX60" s="2" t="str">
        <f t="shared" si="116"/>
        <v xml:space="preserve"> </v>
      </c>
      <c r="AY60" s="2" t="str">
        <f t="shared" si="117"/>
        <v xml:space="preserve"> </v>
      </c>
      <c r="AZ60" s="2"/>
      <c r="BA60" s="2" t="str">
        <f t="shared" si="54"/>
        <v/>
      </c>
      <c r="BB60" s="2" t="str">
        <f t="shared" si="55"/>
        <v/>
      </c>
      <c r="BC60" s="2" t="str">
        <f t="shared" si="56"/>
        <v/>
      </c>
      <c r="BD60" s="2" t="str">
        <f t="shared" si="57"/>
        <v/>
      </c>
      <c r="BH60" s="13" t="str">
        <f t="shared" si="58"/>
        <v/>
      </c>
      <c r="BI60" s="15" t="str">
        <f t="shared" si="59"/>
        <v/>
      </c>
      <c r="BJ60" s="4">
        <f t="shared" si="93"/>
        <v>0</v>
      </c>
      <c r="BK60" s="7" t="str">
        <f t="shared" si="94"/>
        <v>T</v>
      </c>
      <c r="BL60" s="7" t="str">
        <f t="shared" si="95"/>
        <v>タイムアウト</v>
      </c>
      <c r="BM60" s="8" t="str">
        <f t="shared" si="60"/>
        <v/>
      </c>
      <c r="BN60" s="8" t="str">
        <f t="shared" si="96"/>
        <v>T</v>
      </c>
      <c r="BO60" s="8" t="str">
        <f t="shared" si="76"/>
        <v/>
      </c>
      <c r="BP60" s="8" t="str">
        <f t="shared" si="97"/>
        <v>29</v>
      </c>
      <c r="BQ60" s="8" t="str">
        <f t="shared" si="98"/>
        <v>40</v>
      </c>
      <c r="BR60" s="8" t="str">
        <f t="shared" si="99"/>
        <v/>
      </c>
      <c r="BS60" s="8" t="str">
        <f t="shared" si="62"/>
        <v/>
      </c>
      <c r="BT60" s="9" t="str">
        <f t="shared" si="63"/>
        <v/>
      </c>
      <c r="BU60" s="10">
        <f t="shared" si="100"/>
        <v>0</v>
      </c>
      <c r="BV60" s="7" t="str">
        <f t="shared" si="101"/>
        <v/>
      </c>
      <c r="BW60" s="7" t="str">
        <f t="shared" si="102"/>
        <v/>
      </c>
      <c r="BX60" s="5" t="str">
        <f t="shared" si="103"/>
        <v/>
      </c>
      <c r="BY60" s="3" t="str">
        <f t="shared" si="104"/>
        <v/>
      </c>
      <c r="BZ60" s="5" t="str">
        <f t="shared" si="105"/>
        <v/>
      </c>
      <c r="CA60" s="8" t="str">
        <f t="shared" si="30"/>
        <v/>
      </c>
      <c r="CB60" s="8" t="str">
        <f t="shared" si="64"/>
        <v/>
      </c>
      <c r="CC60" s="8" t="str">
        <f t="shared" si="106"/>
        <v/>
      </c>
      <c r="CD60" s="8" t="str">
        <f t="shared" si="107"/>
        <v/>
      </c>
      <c r="CE60" s="8" t="str">
        <f t="shared" si="108"/>
        <v/>
      </c>
      <c r="CF60" s="8" t="str">
        <f t="shared" si="65"/>
        <v/>
      </c>
      <c r="CG60" s="8" t="str">
        <f t="shared" si="109"/>
        <v/>
      </c>
      <c r="CH60" s="8" t="str">
        <f t="shared" si="110"/>
        <v/>
      </c>
      <c r="CI60" s="4"/>
      <c r="CJ60" s="4" t="str">
        <f t="shared" si="36"/>
        <v/>
      </c>
      <c r="CK60" s="5" t="str">
        <f t="shared" si="111"/>
        <v/>
      </c>
      <c r="CL60" s="1" t="str">
        <f t="shared" si="66"/>
        <v/>
      </c>
      <c r="CM60" s="326" t="str">
        <f t="shared" si="67"/>
        <v/>
      </c>
      <c r="CN60" s="326" t="str">
        <f t="shared" si="68"/>
        <v/>
      </c>
      <c r="CO60" s="327" t="str">
        <f t="shared" si="72"/>
        <v/>
      </c>
      <c r="CP60" s="327"/>
      <c r="CQ60" s="327" t="str">
        <f t="shared" si="73"/>
        <v/>
      </c>
      <c r="CR60" s="327" t="str">
        <f t="shared" si="69"/>
        <v/>
      </c>
      <c r="CS60" s="327" t="str">
        <f t="shared" si="70"/>
        <v/>
      </c>
      <c r="CT60" s="327" t="str">
        <f t="shared" si="74"/>
        <v/>
      </c>
      <c r="CU60" s="327"/>
      <c r="CV60" s="327" t="str">
        <f t="shared" si="75"/>
        <v/>
      </c>
    </row>
    <row r="61" spans="1:100" ht="17.25" customHeight="1" x14ac:dyDescent="0.15">
      <c r="A61" s="58">
        <v>53</v>
      </c>
      <c r="B61" s="289"/>
      <c r="C61" s="65"/>
      <c r="D61" s="286"/>
      <c r="E61" s="62"/>
      <c r="F61" s="68"/>
      <c r="G61" s="286"/>
      <c r="H61" s="328"/>
      <c r="I61" s="19" t="str">
        <f t="shared" si="87"/>
        <v/>
      </c>
      <c r="J61" s="17" t="str">
        <f t="shared" si="88"/>
        <v/>
      </c>
      <c r="K61" s="17" t="str">
        <f>IF(BH61="1",COUNTIF(BH$9:BH61,"1"),"")</f>
        <v/>
      </c>
      <c r="L61" s="17" t="str">
        <f t="shared" si="89"/>
        <v/>
      </c>
      <c r="M61" s="17" t="str">
        <f t="shared" si="90"/>
        <v/>
      </c>
      <c r="N61" s="17" t="str">
        <f>IF(BI61="1",COUNTIF(BI$9:BI61,"1"),"")</f>
        <v/>
      </c>
      <c r="O61" s="17" t="str">
        <f t="shared" si="91"/>
        <v/>
      </c>
      <c r="P61" s="20" t="str">
        <f t="shared" si="92"/>
        <v/>
      </c>
      <c r="Q61" s="1"/>
      <c r="R61" s="12">
        <f t="shared" ref="R61:AE61" ca="1" si="121">R13</f>
        <v>5</v>
      </c>
      <c r="S61" s="43">
        <f t="shared" ca="1" si="121"/>
        <v>6</v>
      </c>
      <c r="T61" s="43">
        <f t="shared" ca="1" si="121"/>
        <v>0</v>
      </c>
      <c r="U61" s="43">
        <f t="shared" ca="1" si="121"/>
        <v>1</v>
      </c>
      <c r="V61" s="43">
        <f t="shared" ca="1" si="121"/>
        <v>0</v>
      </c>
      <c r="W61" s="43">
        <f t="shared" ca="1" si="121"/>
        <v>0</v>
      </c>
      <c r="X61" s="14">
        <f t="shared" si="121"/>
        <v>0</v>
      </c>
      <c r="Y61" s="12">
        <f t="shared" ca="1" si="121"/>
        <v>5</v>
      </c>
      <c r="Z61" s="43">
        <f t="shared" ca="1" si="121"/>
        <v>2</v>
      </c>
      <c r="AA61" s="43">
        <f t="shared" ca="1" si="121"/>
        <v>0</v>
      </c>
      <c r="AB61" s="43">
        <f t="shared" ca="1" si="121"/>
        <v>2</v>
      </c>
      <c r="AC61" s="43">
        <f t="shared" ca="1" si="121"/>
        <v>0</v>
      </c>
      <c r="AD61" s="43">
        <f t="shared" ca="1" si="121"/>
        <v>0</v>
      </c>
      <c r="AE61" s="57">
        <f t="shared" si="121"/>
        <v>0</v>
      </c>
      <c r="AH61" s="2" t="str">
        <f t="shared" si="77"/>
        <v/>
      </c>
      <c r="AI61" s="2" t="str">
        <f t="shared" si="78"/>
        <v/>
      </c>
      <c r="AJ61" s="2" t="str">
        <f t="shared" si="42"/>
        <v/>
      </c>
      <c r="AK61" s="2" t="str">
        <f t="shared" si="43"/>
        <v/>
      </c>
      <c r="AL61" s="2" t="str">
        <f t="shared" si="44"/>
        <v/>
      </c>
      <c r="AM61" s="2" t="str">
        <f t="shared" si="45"/>
        <v/>
      </c>
      <c r="AN61" s="2" t="str">
        <f t="shared" si="46"/>
        <v/>
      </c>
      <c r="AO61" s="2" t="str">
        <f t="shared" si="79"/>
        <v/>
      </c>
      <c r="AP61" s="2" t="str">
        <f t="shared" si="80"/>
        <v/>
      </c>
      <c r="AQ61" s="2" t="str">
        <f t="shared" si="71"/>
        <v/>
      </c>
      <c r="AR61" s="2" t="str">
        <f t="shared" si="49"/>
        <v/>
      </c>
      <c r="AS61" s="2" t="str">
        <f t="shared" si="50"/>
        <v/>
      </c>
      <c r="AT61" s="2" t="str">
        <f t="shared" si="51"/>
        <v/>
      </c>
      <c r="AU61" s="2" t="str">
        <f t="shared" si="52"/>
        <v/>
      </c>
      <c r="AV61" s="2" t="str">
        <f t="shared" si="53"/>
        <v xml:space="preserve"> </v>
      </c>
      <c r="AW61" s="2" t="str">
        <f t="shared" si="115"/>
        <v xml:space="preserve"> </v>
      </c>
      <c r="AX61" s="2" t="str">
        <f t="shared" si="116"/>
        <v xml:space="preserve"> </v>
      </c>
      <c r="AY61" s="2" t="str">
        <f t="shared" si="117"/>
        <v xml:space="preserve"> </v>
      </c>
      <c r="AZ61" s="2"/>
      <c r="BA61" s="2" t="str">
        <f t="shared" si="54"/>
        <v/>
      </c>
      <c r="BB61" s="2" t="str">
        <f t="shared" si="55"/>
        <v/>
      </c>
      <c r="BC61" s="2" t="str">
        <f t="shared" si="56"/>
        <v/>
      </c>
      <c r="BD61" s="2" t="str">
        <f t="shared" si="57"/>
        <v/>
      </c>
      <c r="BH61" s="13" t="str">
        <f t="shared" si="58"/>
        <v/>
      </c>
      <c r="BI61" s="15" t="str">
        <f t="shared" si="59"/>
        <v/>
      </c>
      <c r="BJ61" s="4" t="str">
        <f t="shared" si="93"/>
        <v/>
      </c>
      <c r="BK61" s="7" t="str">
        <f t="shared" si="94"/>
        <v/>
      </c>
      <c r="BL61" s="7" t="str">
        <f t="shared" si="95"/>
        <v/>
      </c>
      <c r="BM61" s="8" t="str">
        <f t="shared" si="60"/>
        <v/>
      </c>
      <c r="BN61" s="8" t="str">
        <f t="shared" si="96"/>
        <v/>
      </c>
      <c r="BO61" s="8" t="str">
        <f t="shared" si="76"/>
        <v/>
      </c>
      <c r="BP61" s="8" t="str">
        <f t="shared" si="97"/>
        <v/>
      </c>
      <c r="BQ61" s="8" t="str">
        <f t="shared" si="98"/>
        <v/>
      </c>
      <c r="BR61" s="8" t="str">
        <f t="shared" si="99"/>
        <v/>
      </c>
      <c r="BS61" s="8" t="str">
        <f t="shared" si="62"/>
        <v/>
      </c>
      <c r="BT61" s="9" t="str">
        <f t="shared" si="63"/>
        <v/>
      </c>
      <c r="BU61" s="10" t="str">
        <f t="shared" si="100"/>
        <v/>
      </c>
      <c r="BV61" s="7" t="str">
        <f t="shared" si="101"/>
        <v/>
      </c>
      <c r="BW61" s="7" t="str">
        <f t="shared" si="102"/>
        <v/>
      </c>
      <c r="BX61" s="5" t="str">
        <f t="shared" si="103"/>
        <v/>
      </c>
      <c r="BY61" s="3" t="str">
        <f t="shared" si="104"/>
        <v/>
      </c>
      <c r="BZ61" s="5" t="str">
        <f t="shared" si="105"/>
        <v/>
      </c>
      <c r="CA61" s="8" t="str">
        <f t="shared" si="30"/>
        <v/>
      </c>
      <c r="CB61" s="8" t="str">
        <f t="shared" si="64"/>
        <v/>
      </c>
      <c r="CC61" s="8" t="str">
        <f t="shared" si="106"/>
        <v/>
      </c>
      <c r="CD61" s="8" t="str">
        <f t="shared" si="107"/>
        <v/>
      </c>
      <c r="CE61" s="8" t="str">
        <f t="shared" si="108"/>
        <v/>
      </c>
      <c r="CF61" s="8" t="str">
        <f t="shared" si="65"/>
        <v/>
      </c>
      <c r="CG61" s="8" t="str">
        <f t="shared" si="109"/>
        <v/>
      </c>
      <c r="CH61" s="8" t="str">
        <f t="shared" si="110"/>
        <v/>
      </c>
      <c r="CI61" s="4"/>
      <c r="CJ61" s="4" t="str">
        <f t="shared" si="36"/>
        <v/>
      </c>
      <c r="CK61" s="5" t="str">
        <f t="shared" si="111"/>
        <v/>
      </c>
      <c r="CL61" s="1" t="str">
        <f t="shared" si="66"/>
        <v/>
      </c>
      <c r="CM61" s="326" t="str">
        <f t="shared" si="67"/>
        <v/>
      </c>
      <c r="CN61" s="326" t="str">
        <f t="shared" si="68"/>
        <v/>
      </c>
      <c r="CO61" s="327" t="str">
        <f t="shared" si="72"/>
        <v/>
      </c>
      <c r="CP61" s="327"/>
      <c r="CQ61" s="327" t="str">
        <f t="shared" si="73"/>
        <v/>
      </c>
      <c r="CR61" s="327" t="str">
        <f t="shared" si="69"/>
        <v/>
      </c>
      <c r="CS61" s="327" t="str">
        <f t="shared" si="70"/>
        <v/>
      </c>
      <c r="CT61" s="327" t="str">
        <f t="shared" si="74"/>
        <v/>
      </c>
      <c r="CU61" s="327"/>
      <c r="CV61" s="327" t="str">
        <f t="shared" si="75"/>
        <v/>
      </c>
    </row>
    <row r="62" spans="1:100" ht="17.25" customHeight="1" x14ac:dyDescent="0.15">
      <c r="A62" s="58">
        <v>54</v>
      </c>
      <c r="B62" s="289" t="s">
        <v>158</v>
      </c>
      <c r="C62" s="65"/>
      <c r="D62" s="286"/>
      <c r="E62" s="62" t="s">
        <v>491</v>
      </c>
      <c r="F62" s="68"/>
      <c r="G62" s="286"/>
      <c r="H62" s="328"/>
      <c r="I62" s="19" t="str">
        <f t="shared" si="87"/>
        <v/>
      </c>
      <c r="J62" s="17" t="str">
        <f t="shared" si="88"/>
        <v/>
      </c>
      <c r="K62" s="17" t="str">
        <f>IF(BH62="1",COUNTIF(BH$9:BH62,"1"),"")</f>
        <v/>
      </c>
      <c r="L62" s="17" t="str">
        <f t="shared" si="89"/>
        <v>延１</v>
      </c>
      <c r="M62" s="17" t="str">
        <f t="shared" si="90"/>
        <v>前半</v>
      </c>
      <c r="N62" s="17" t="str">
        <f>IF(BI62="1",COUNTIF(BI$9:BI62,"1"),"")</f>
        <v/>
      </c>
      <c r="O62" s="17" t="str">
        <f t="shared" si="91"/>
        <v/>
      </c>
      <c r="P62" s="20" t="str">
        <f t="shared" si="92"/>
        <v/>
      </c>
      <c r="Q62" s="1"/>
      <c r="R62" s="12">
        <f t="shared" ref="R62:AE62" ca="1" si="122">R14</f>
        <v>6</v>
      </c>
      <c r="S62" s="43">
        <f t="shared" ca="1" si="122"/>
        <v>1</v>
      </c>
      <c r="T62" s="43">
        <f t="shared" ca="1" si="122"/>
        <v>0</v>
      </c>
      <c r="U62" s="43">
        <f t="shared" ca="1" si="122"/>
        <v>0</v>
      </c>
      <c r="V62" s="43">
        <f t="shared" ca="1" si="122"/>
        <v>0</v>
      </c>
      <c r="W62" s="43">
        <f t="shared" ca="1" si="122"/>
        <v>0</v>
      </c>
      <c r="X62" s="71">
        <f t="shared" si="122"/>
        <v>0</v>
      </c>
      <c r="Y62" s="72">
        <f t="shared" ca="1" si="122"/>
        <v>6</v>
      </c>
      <c r="Z62" s="73">
        <f t="shared" ca="1" si="122"/>
        <v>0</v>
      </c>
      <c r="AA62" s="73">
        <f t="shared" ca="1" si="122"/>
        <v>0</v>
      </c>
      <c r="AB62" s="73">
        <f t="shared" ca="1" si="122"/>
        <v>0</v>
      </c>
      <c r="AC62" s="73">
        <f t="shared" ca="1" si="122"/>
        <v>0</v>
      </c>
      <c r="AD62" s="73">
        <f t="shared" ca="1" si="122"/>
        <v>0</v>
      </c>
      <c r="AE62" s="71">
        <f t="shared" si="122"/>
        <v>0</v>
      </c>
      <c r="AH62" s="2" t="str">
        <f t="shared" si="77"/>
        <v/>
      </c>
      <c r="AI62" s="2" t="str">
        <f t="shared" si="78"/>
        <v/>
      </c>
      <c r="AJ62" s="2" t="str">
        <f t="shared" si="42"/>
        <v/>
      </c>
      <c r="AK62" s="2" t="str">
        <f t="shared" si="43"/>
        <v/>
      </c>
      <c r="AL62" s="2" t="str">
        <f t="shared" si="44"/>
        <v/>
      </c>
      <c r="AM62" s="2" t="str">
        <f t="shared" si="45"/>
        <v/>
      </c>
      <c r="AN62" s="2" t="str">
        <f t="shared" si="46"/>
        <v/>
      </c>
      <c r="AO62" s="2" t="str">
        <f t="shared" si="79"/>
        <v/>
      </c>
      <c r="AP62" s="2" t="str">
        <f t="shared" si="80"/>
        <v/>
      </c>
      <c r="AQ62" s="2" t="str">
        <f t="shared" si="71"/>
        <v/>
      </c>
      <c r="AR62" s="2" t="str">
        <f t="shared" si="49"/>
        <v/>
      </c>
      <c r="AS62" s="2" t="str">
        <f t="shared" si="50"/>
        <v/>
      </c>
      <c r="AT62" s="2" t="str">
        <f t="shared" si="51"/>
        <v/>
      </c>
      <c r="AU62" s="2" t="str">
        <f t="shared" si="52"/>
        <v/>
      </c>
      <c r="AV62" s="2" t="str">
        <f t="shared" si="53"/>
        <v xml:space="preserve"> </v>
      </c>
      <c r="AW62" s="2" t="str">
        <f t="shared" si="115"/>
        <v xml:space="preserve"> </v>
      </c>
      <c r="AX62" s="2" t="str">
        <f t="shared" si="116"/>
        <v xml:space="preserve"> </v>
      </c>
      <c r="AY62" s="2" t="str">
        <f t="shared" si="117"/>
        <v xml:space="preserve"> </v>
      </c>
      <c r="AZ62" s="2"/>
      <c r="BA62" s="2" t="str">
        <f t="shared" si="54"/>
        <v/>
      </c>
      <c r="BB62" s="2" t="str">
        <f t="shared" si="55"/>
        <v/>
      </c>
      <c r="BC62" s="2" t="str">
        <f t="shared" si="56"/>
        <v/>
      </c>
      <c r="BD62" s="2" t="str">
        <f t="shared" si="57"/>
        <v/>
      </c>
      <c r="BH62" s="13" t="str">
        <f t="shared" si="58"/>
        <v/>
      </c>
      <c r="BI62" s="15" t="str">
        <f t="shared" si="59"/>
        <v/>
      </c>
      <c r="BJ62" s="4" t="str">
        <f t="shared" si="93"/>
        <v/>
      </c>
      <c r="BK62" s="7" t="str">
        <f t="shared" si="94"/>
        <v/>
      </c>
      <c r="BL62" s="7" t="str">
        <f t="shared" si="95"/>
        <v/>
      </c>
      <c r="BM62" s="8" t="str">
        <f t="shared" si="60"/>
        <v/>
      </c>
      <c r="BN62" s="8" t="str">
        <f t="shared" si="96"/>
        <v/>
      </c>
      <c r="BO62" s="8" t="str">
        <f t="shared" si="76"/>
        <v/>
      </c>
      <c r="BP62" s="8" t="str">
        <f t="shared" si="97"/>
        <v>延１</v>
      </c>
      <c r="BQ62" s="8" t="str">
        <f t="shared" si="98"/>
        <v>前半</v>
      </c>
      <c r="BR62" s="8" t="str">
        <f t="shared" si="99"/>
        <v/>
      </c>
      <c r="BS62" s="8" t="str">
        <f t="shared" si="62"/>
        <v/>
      </c>
      <c r="BT62" s="9" t="str">
        <f t="shared" si="63"/>
        <v/>
      </c>
      <c r="BU62" s="10" t="str">
        <f t="shared" si="100"/>
        <v/>
      </c>
      <c r="BV62" s="7" t="str">
        <f t="shared" si="101"/>
        <v/>
      </c>
      <c r="BW62" s="7" t="str">
        <f t="shared" si="102"/>
        <v/>
      </c>
      <c r="BX62" s="5" t="str">
        <f t="shared" si="103"/>
        <v/>
      </c>
      <c r="BY62" s="3" t="str">
        <f t="shared" si="104"/>
        <v/>
      </c>
      <c r="BZ62" s="5" t="str">
        <f t="shared" si="105"/>
        <v/>
      </c>
      <c r="CA62" s="8" t="str">
        <f t="shared" si="30"/>
        <v/>
      </c>
      <c r="CB62" s="8" t="str">
        <f t="shared" si="64"/>
        <v/>
      </c>
      <c r="CC62" s="8" t="str">
        <f t="shared" si="106"/>
        <v/>
      </c>
      <c r="CD62" s="8" t="str">
        <f t="shared" si="107"/>
        <v/>
      </c>
      <c r="CE62" s="8" t="str">
        <f t="shared" si="108"/>
        <v/>
      </c>
      <c r="CF62" s="8" t="str">
        <f t="shared" si="65"/>
        <v/>
      </c>
      <c r="CG62" s="8" t="str">
        <f t="shared" si="109"/>
        <v/>
      </c>
      <c r="CH62" s="8" t="str">
        <f t="shared" si="110"/>
        <v/>
      </c>
      <c r="CI62" s="4"/>
      <c r="CJ62" s="4" t="str">
        <f t="shared" si="36"/>
        <v/>
      </c>
      <c r="CK62" s="5" t="str">
        <f t="shared" si="111"/>
        <v/>
      </c>
      <c r="CL62" s="1" t="str">
        <f t="shared" si="66"/>
        <v/>
      </c>
      <c r="CM62" s="326" t="str">
        <f t="shared" si="67"/>
        <v/>
      </c>
      <c r="CN62" s="326" t="str">
        <f t="shared" si="68"/>
        <v/>
      </c>
      <c r="CO62" s="327" t="str">
        <f t="shared" si="72"/>
        <v/>
      </c>
      <c r="CP62" s="327"/>
      <c r="CQ62" s="327" t="str">
        <f t="shared" si="73"/>
        <v/>
      </c>
      <c r="CR62" s="327" t="str">
        <f t="shared" si="69"/>
        <v/>
      </c>
      <c r="CS62" s="327" t="str">
        <f t="shared" si="70"/>
        <v/>
      </c>
      <c r="CT62" s="327" t="str">
        <f t="shared" si="74"/>
        <v/>
      </c>
      <c r="CU62" s="327"/>
      <c r="CV62" s="327" t="str">
        <f t="shared" si="75"/>
        <v/>
      </c>
    </row>
    <row r="63" spans="1:100" ht="17.25" customHeight="1" x14ac:dyDescent="0.15">
      <c r="A63" s="58">
        <v>55</v>
      </c>
      <c r="B63" s="289" t="s">
        <v>420</v>
      </c>
      <c r="C63" s="65">
        <v>2</v>
      </c>
      <c r="D63" s="286" t="s">
        <v>456</v>
      </c>
      <c r="E63" s="62" t="s">
        <v>492</v>
      </c>
      <c r="F63" s="68"/>
      <c r="G63" s="286"/>
      <c r="H63" s="328"/>
      <c r="I63" s="19" t="str">
        <f t="shared" si="87"/>
        <v/>
      </c>
      <c r="J63" s="17" t="str">
        <f t="shared" si="88"/>
        <v/>
      </c>
      <c r="K63" s="17" t="str">
        <f>IF(BH63="1",COUNTIF(BH$9:BH63,"1"),"")</f>
        <v/>
      </c>
      <c r="L63" s="17" t="str">
        <f t="shared" si="89"/>
        <v>01</v>
      </c>
      <c r="M63" s="17" t="str">
        <f t="shared" si="90"/>
        <v>34</v>
      </c>
      <c r="N63" s="17">
        <f>IF(BI63="1",COUNTIF(BI$9:BI63,"1"),"")</f>
        <v>20</v>
      </c>
      <c r="O63" s="17" t="str">
        <f t="shared" si="91"/>
        <v>○</v>
      </c>
      <c r="P63" s="20" t="str">
        <f t="shared" si="92"/>
        <v>2</v>
      </c>
      <c r="Q63" s="1"/>
      <c r="R63" s="12">
        <f t="shared" ref="R63:W73" ca="1" si="123">R15</f>
        <v>7</v>
      </c>
      <c r="S63" s="43">
        <f t="shared" ca="1" si="123"/>
        <v>0</v>
      </c>
      <c r="T63" s="43">
        <f t="shared" ca="1" si="123"/>
        <v>1</v>
      </c>
      <c r="U63" s="43">
        <f t="shared" ca="1" si="123"/>
        <v>0</v>
      </c>
      <c r="V63" s="43">
        <f t="shared" ca="1" si="123"/>
        <v>0</v>
      </c>
      <c r="W63" s="43">
        <f t="shared" ca="1" si="123"/>
        <v>0</v>
      </c>
      <c r="X63" s="71"/>
      <c r="Y63" s="72">
        <f t="shared" ref="Y63:AD73" ca="1" si="124">Y15</f>
        <v>7</v>
      </c>
      <c r="Z63" s="73">
        <f t="shared" ca="1" si="124"/>
        <v>1</v>
      </c>
      <c r="AA63" s="73">
        <f t="shared" ca="1" si="124"/>
        <v>0</v>
      </c>
      <c r="AB63" s="73">
        <f t="shared" ca="1" si="124"/>
        <v>1</v>
      </c>
      <c r="AC63" s="73">
        <f t="shared" ca="1" si="124"/>
        <v>0</v>
      </c>
      <c r="AD63" s="73">
        <f t="shared" ca="1" si="124"/>
        <v>0</v>
      </c>
      <c r="AE63" s="71"/>
      <c r="AH63" s="2" t="str">
        <f t="shared" si="77"/>
        <v/>
      </c>
      <c r="AI63" s="2" t="str">
        <f t="shared" si="78"/>
        <v/>
      </c>
      <c r="AJ63" s="2" t="str">
        <f t="shared" si="42"/>
        <v/>
      </c>
      <c r="AK63" s="2" t="str">
        <f t="shared" si="43"/>
        <v/>
      </c>
      <c r="AL63" s="2" t="str">
        <f t="shared" si="44"/>
        <v/>
      </c>
      <c r="AM63" s="2" t="str">
        <f t="shared" si="45"/>
        <v/>
      </c>
      <c r="AN63" s="2" t="str">
        <f t="shared" si="46"/>
        <v/>
      </c>
      <c r="AO63" s="2" t="str">
        <f t="shared" si="79"/>
        <v/>
      </c>
      <c r="AP63" s="2">
        <f t="shared" si="80"/>
        <v>2</v>
      </c>
      <c r="AQ63" s="2" t="str">
        <f t="shared" si="71"/>
        <v/>
      </c>
      <c r="AR63" s="2" t="str">
        <f t="shared" si="49"/>
        <v/>
      </c>
      <c r="AS63" s="2" t="str">
        <f t="shared" si="50"/>
        <v>○</v>
      </c>
      <c r="AT63" s="2" t="str">
        <f t="shared" si="51"/>
        <v/>
      </c>
      <c r="AU63" s="2" t="str">
        <f t="shared" si="52"/>
        <v/>
      </c>
      <c r="AV63" s="2" t="str">
        <f t="shared" si="53"/>
        <v xml:space="preserve"> </v>
      </c>
      <c r="AW63" s="2" t="str">
        <f t="shared" ref="AW63:AW80" si="125">UPPER(IF(BN63="S",BM63,IF(CB63="S",CA63," ")))</f>
        <v xml:space="preserve"> </v>
      </c>
      <c r="AX63" s="2" t="str">
        <f t="shared" ref="AX63:AX80" si="126">UPPER(IF(BN63="D",BM63,IF(CB63="D",CA63," ")))</f>
        <v xml:space="preserve"> </v>
      </c>
      <c r="AY63" s="2" t="str">
        <f t="shared" ref="AY63:AY80" si="127">UPPER(IF(BN63="DR",BM63,IF(CB63="DR",CA63," ")))</f>
        <v xml:space="preserve"> </v>
      </c>
      <c r="AZ63" s="2"/>
      <c r="BA63" s="2" t="str">
        <f t="shared" si="54"/>
        <v/>
      </c>
      <c r="BB63" s="2" t="str">
        <f t="shared" si="55"/>
        <v/>
      </c>
      <c r="BC63" s="2" t="str">
        <f t="shared" si="56"/>
        <v/>
      </c>
      <c r="BD63" s="2" t="str">
        <f t="shared" si="57"/>
        <v/>
      </c>
      <c r="BH63" s="13" t="str">
        <f t="shared" si="58"/>
        <v/>
      </c>
      <c r="BI63" s="15" t="str">
        <f t="shared" si="59"/>
        <v>1</v>
      </c>
      <c r="BJ63" s="4" t="str">
        <f t="shared" si="93"/>
        <v/>
      </c>
      <c r="BK63" s="7" t="str">
        <f t="shared" si="94"/>
        <v>○</v>
      </c>
      <c r="BL63" s="7" t="str">
        <f t="shared" si="95"/>
        <v/>
      </c>
      <c r="BM63" s="8" t="str">
        <f t="shared" si="60"/>
        <v/>
      </c>
      <c r="BN63" s="8" t="str">
        <f t="shared" si="96"/>
        <v/>
      </c>
      <c r="BO63" s="8" t="str">
        <f t="shared" si="76"/>
        <v/>
      </c>
      <c r="BP63" s="8" t="str">
        <f t="shared" si="97"/>
        <v/>
      </c>
      <c r="BQ63" s="8" t="str">
        <f t="shared" si="98"/>
        <v/>
      </c>
      <c r="BR63" s="8" t="str">
        <f t="shared" si="99"/>
        <v/>
      </c>
      <c r="BS63" s="8" t="str">
        <f t="shared" si="62"/>
        <v/>
      </c>
      <c r="BT63" s="9" t="str">
        <f t="shared" si="63"/>
        <v/>
      </c>
      <c r="BU63" s="10" t="str">
        <f t="shared" si="100"/>
        <v/>
      </c>
      <c r="BV63" s="7" t="str">
        <f t="shared" si="101"/>
        <v/>
      </c>
      <c r="BW63" s="7" t="str">
        <f t="shared" si="102"/>
        <v/>
      </c>
      <c r="BX63" s="5" t="str">
        <f t="shared" si="103"/>
        <v/>
      </c>
      <c r="BY63" s="3" t="str">
        <f t="shared" si="104"/>
        <v/>
      </c>
      <c r="BZ63" s="5">
        <f t="shared" si="105"/>
        <v>0</v>
      </c>
      <c r="CA63" s="8" t="str">
        <f t="shared" si="30"/>
        <v/>
      </c>
      <c r="CB63" s="8" t="str">
        <f t="shared" si="64"/>
        <v/>
      </c>
      <c r="CC63" s="8" t="str">
        <f t="shared" si="106"/>
        <v/>
      </c>
      <c r="CD63" s="8" t="str">
        <f t="shared" si="107"/>
        <v>01</v>
      </c>
      <c r="CE63" s="8" t="str">
        <f t="shared" si="108"/>
        <v>34</v>
      </c>
      <c r="CF63" s="8" t="str">
        <f t="shared" si="65"/>
        <v>1</v>
      </c>
      <c r="CG63" s="8" t="str">
        <f t="shared" si="109"/>
        <v>○</v>
      </c>
      <c r="CH63" s="8">
        <f t="shared" si="110"/>
        <v>2</v>
      </c>
      <c r="CI63" s="4"/>
      <c r="CJ63" s="4" t="str">
        <f t="shared" si="36"/>
        <v/>
      </c>
      <c r="CK63" s="5" t="str">
        <f t="shared" si="111"/>
        <v>7m得点</v>
      </c>
      <c r="CL63" s="1" t="str">
        <f t="shared" si="66"/>
        <v/>
      </c>
      <c r="CM63" s="326" t="str">
        <f t="shared" si="67"/>
        <v/>
      </c>
      <c r="CN63" s="326" t="str">
        <f t="shared" si="68"/>
        <v/>
      </c>
      <c r="CO63" s="327" t="str">
        <f t="shared" si="72"/>
        <v/>
      </c>
      <c r="CP63" s="327"/>
      <c r="CQ63" s="327" t="str">
        <f t="shared" si="73"/>
        <v/>
      </c>
      <c r="CR63" s="327" t="str">
        <f t="shared" si="69"/>
        <v/>
      </c>
      <c r="CS63" s="327" t="str">
        <f t="shared" si="70"/>
        <v/>
      </c>
      <c r="CT63" s="327" t="str">
        <f t="shared" si="74"/>
        <v/>
      </c>
      <c r="CU63" s="327"/>
      <c r="CV63" s="327" t="str">
        <f t="shared" si="75"/>
        <v/>
      </c>
    </row>
    <row r="64" spans="1:100" ht="17.25" customHeight="1" x14ac:dyDescent="0.15">
      <c r="A64" s="58">
        <v>56</v>
      </c>
      <c r="B64" s="289" t="s">
        <v>419</v>
      </c>
      <c r="C64" s="65">
        <v>5</v>
      </c>
      <c r="D64" s="286" t="s">
        <v>462</v>
      </c>
      <c r="E64" s="62" t="s">
        <v>493</v>
      </c>
      <c r="F64" s="68">
        <v>2</v>
      </c>
      <c r="G64" s="286" t="s">
        <v>393</v>
      </c>
      <c r="H64" s="328"/>
      <c r="I64" s="19" t="str">
        <f t="shared" si="87"/>
        <v>5</v>
      </c>
      <c r="J64" s="17" t="str">
        <f t="shared" si="88"/>
        <v>S</v>
      </c>
      <c r="K64" s="17" t="str">
        <f>IF(BH64="1",COUNTIF(BH$9:BH64,"1"),"")</f>
        <v/>
      </c>
      <c r="L64" s="17" t="str">
        <f t="shared" si="89"/>
        <v>01</v>
      </c>
      <c r="M64" s="17" t="str">
        <f t="shared" si="90"/>
        <v>55</v>
      </c>
      <c r="N64" s="17">
        <f>IF(BI64="1",COUNTIF(BI$9:BI64,"1"),"")</f>
        <v>21</v>
      </c>
      <c r="O64" s="17" t="str">
        <f t="shared" si="91"/>
        <v/>
      </c>
      <c r="P64" s="20" t="str">
        <f t="shared" si="92"/>
        <v>2</v>
      </c>
      <c r="Q64" s="1"/>
      <c r="R64" s="12">
        <f t="shared" ca="1" si="123"/>
        <v>8</v>
      </c>
      <c r="S64" s="43">
        <f t="shared" ca="1" si="123"/>
        <v>1</v>
      </c>
      <c r="T64" s="43">
        <f t="shared" ca="1" si="123"/>
        <v>0</v>
      </c>
      <c r="U64" s="43">
        <f t="shared" ca="1" si="123"/>
        <v>0</v>
      </c>
      <c r="V64" s="43">
        <f t="shared" ca="1" si="123"/>
        <v>0</v>
      </c>
      <c r="W64" s="43">
        <f t="shared" ca="1" si="123"/>
        <v>0</v>
      </c>
      <c r="X64" s="71"/>
      <c r="Y64" s="72">
        <f t="shared" ca="1" si="124"/>
        <v>8</v>
      </c>
      <c r="Z64" s="73">
        <f t="shared" ca="1" si="124"/>
        <v>1</v>
      </c>
      <c r="AA64" s="73">
        <f t="shared" ca="1" si="124"/>
        <v>0</v>
      </c>
      <c r="AB64" s="73">
        <f t="shared" ca="1" si="124"/>
        <v>0</v>
      </c>
      <c r="AC64" s="73">
        <f t="shared" ca="1" si="124"/>
        <v>0</v>
      </c>
      <c r="AD64" s="73">
        <f t="shared" ca="1" si="124"/>
        <v>0</v>
      </c>
      <c r="AE64" s="71"/>
      <c r="AH64" s="2" t="str">
        <f t="shared" si="77"/>
        <v/>
      </c>
      <c r="AI64" s="2" t="str">
        <f t="shared" si="78"/>
        <v/>
      </c>
      <c r="AJ64" s="2" t="str">
        <f t="shared" si="42"/>
        <v/>
      </c>
      <c r="AK64" s="2" t="str">
        <f t="shared" si="43"/>
        <v/>
      </c>
      <c r="AL64" s="2" t="str">
        <f t="shared" si="44"/>
        <v/>
      </c>
      <c r="AM64" s="2" t="str">
        <f t="shared" si="45"/>
        <v/>
      </c>
      <c r="AN64" s="2" t="str">
        <f t="shared" si="46"/>
        <v/>
      </c>
      <c r="AO64" s="2">
        <f t="shared" si="79"/>
        <v>2</v>
      </c>
      <c r="AP64" s="2" t="str">
        <f t="shared" si="80"/>
        <v/>
      </c>
      <c r="AQ64" s="2" t="str">
        <f t="shared" si="71"/>
        <v/>
      </c>
      <c r="AR64" s="2" t="str">
        <f t="shared" si="49"/>
        <v/>
      </c>
      <c r="AS64" s="2" t="str">
        <f t="shared" si="50"/>
        <v/>
      </c>
      <c r="AT64" s="2" t="str">
        <f t="shared" si="51"/>
        <v/>
      </c>
      <c r="AU64" s="2" t="str">
        <f t="shared" si="52"/>
        <v/>
      </c>
      <c r="AV64" s="2" t="str">
        <f t="shared" si="53"/>
        <v xml:space="preserve"> </v>
      </c>
      <c r="AW64" s="2" t="str">
        <f t="shared" si="125"/>
        <v>5</v>
      </c>
      <c r="AX64" s="2" t="str">
        <f t="shared" si="126"/>
        <v xml:space="preserve"> </v>
      </c>
      <c r="AY64" s="2" t="str">
        <f t="shared" si="127"/>
        <v xml:space="preserve"> </v>
      </c>
      <c r="AZ64" s="2"/>
      <c r="BA64" s="2" t="str">
        <f t="shared" si="54"/>
        <v/>
      </c>
      <c r="BB64" s="2" t="str">
        <f t="shared" si="55"/>
        <v/>
      </c>
      <c r="BC64" s="2" t="str">
        <f t="shared" si="56"/>
        <v/>
      </c>
      <c r="BD64" s="2" t="str">
        <f t="shared" si="57"/>
        <v/>
      </c>
      <c r="BE64" s="2"/>
      <c r="BH64" s="13" t="str">
        <f t="shared" si="58"/>
        <v/>
      </c>
      <c r="BI64" s="15" t="str">
        <f t="shared" si="59"/>
        <v>1</v>
      </c>
      <c r="BJ64" s="4">
        <f t="shared" si="93"/>
        <v>5</v>
      </c>
      <c r="BK64" s="7" t="str">
        <f t="shared" si="94"/>
        <v>S</v>
      </c>
      <c r="BL64" s="7" t="str">
        <f t="shared" si="95"/>
        <v>退場</v>
      </c>
      <c r="BM64" s="8">
        <f t="shared" si="60"/>
        <v>5</v>
      </c>
      <c r="BN64" s="8" t="str">
        <f t="shared" si="96"/>
        <v>S</v>
      </c>
      <c r="BO64" s="8" t="str">
        <f t="shared" si="76"/>
        <v/>
      </c>
      <c r="BP64" s="8" t="str">
        <f t="shared" si="97"/>
        <v>01</v>
      </c>
      <c r="BQ64" s="8" t="str">
        <f t="shared" si="98"/>
        <v>55</v>
      </c>
      <c r="BR64" s="8" t="str">
        <f t="shared" si="99"/>
        <v>1</v>
      </c>
      <c r="BS64" s="8" t="str">
        <f t="shared" si="62"/>
        <v/>
      </c>
      <c r="BT64" s="9">
        <f t="shared" si="63"/>
        <v>2</v>
      </c>
      <c r="BU64" s="10">
        <f t="shared" si="100"/>
        <v>2</v>
      </c>
      <c r="BV64" s="7" t="str">
        <f t="shared" si="101"/>
        <v>1</v>
      </c>
      <c r="BW64" s="7" t="str">
        <f t="shared" si="102"/>
        <v>1</v>
      </c>
      <c r="BX64" s="5" t="str">
        <f t="shared" si="103"/>
        <v>1</v>
      </c>
      <c r="BY64" s="3" t="str">
        <f t="shared" si="104"/>
        <v/>
      </c>
      <c r="BZ64" s="5" t="str">
        <f t="shared" si="105"/>
        <v/>
      </c>
      <c r="CA64" s="8" t="str">
        <f t="shared" si="30"/>
        <v/>
      </c>
      <c r="CB64" s="8" t="str">
        <f t="shared" si="64"/>
        <v/>
      </c>
      <c r="CC64" s="8" t="str">
        <f t="shared" si="106"/>
        <v/>
      </c>
      <c r="CD64" s="8" t="str">
        <f t="shared" si="107"/>
        <v/>
      </c>
      <c r="CE64" s="8" t="str">
        <f t="shared" si="108"/>
        <v/>
      </c>
      <c r="CF64" s="8" t="str">
        <f t="shared" si="65"/>
        <v/>
      </c>
      <c r="CG64" s="8" t="str">
        <f t="shared" si="109"/>
        <v/>
      </c>
      <c r="CH64" s="8" t="str">
        <f t="shared" si="110"/>
        <v/>
      </c>
      <c r="CI64" s="4"/>
      <c r="CJ64" s="4" t="str">
        <f t="shared" si="36"/>
        <v>1</v>
      </c>
      <c r="CK64" s="5" t="str">
        <f t="shared" si="111"/>
        <v/>
      </c>
      <c r="CL64" s="1" t="str">
        <f t="shared" si="66"/>
        <v/>
      </c>
      <c r="CM64" s="326" t="str">
        <f t="shared" si="67"/>
        <v/>
      </c>
      <c r="CN64" s="326" t="str">
        <f t="shared" si="68"/>
        <v/>
      </c>
      <c r="CO64" s="327" t="str">
        <f t="shared" si="72"/>
        <v/>
      </c>
      <c r="CP64" s="327"/>
      <c r="CQ64" s="327" t="str">
        <f t="shared" si="73"/>
        <v/>
      </c>
      <c r="CR64" s="327" t="str">
        <f t="shared" si="69"/>
        <v/>
      </c>
      <c r="CS64" s="327" t="str">
        <f t="shared" si="70"/>
        <v/>
      </c>
      <c r="CT64" s="327" t="str">
        <f t="shared" si="74"/>
        <v/>
      </c>
      <c r="CU64" s="327"/>
      <c r="CV64" s="327" t="str">
        <f t="shared" si="75"/>
        <v/>
      </c>
    </row>
    <row r="65" spans="1:100" ht="17.25" customHeight="1" x14ac:dyDescent="0.15">
      <c r="A65" s="58">
        <v>57</v>
      </c>
      <c r="B65" s="289"/>
      <c r="C65" s="65"/>
      <c r="D65" s="286"/>
      <c r="E65" s="62"/>
      <c r="F65" s="68"/>
      <c r="G65" s="286"/>
      <c r="H65" s="328"/>
      <c r="I65" s="19" t="str">
        <f t="shared" si="87"/>
        <v/>
      </c>
      <c r="J65" s="17" t="str">
        <f t="shared" si="88"/>
        <v/>
      </c>
      <c r="K65" s="17" t="str">
        <f>IF(BH65="1",COUNTIF(BH$9:BH65,"1"),"")</f>
        <v/>
      </c>
      <c r="L65" s="17" t="str">
        <f t="shared" si="89"/>
        <v/>
      </c>
      <c r="M65" s="17" t="str">
        <f t="shared" si="90"/>
        <v/>
      </c>
      <c r="N65" s="17" t="str">
        <f>IF(BI65="1",COUNTIF(BI$9:BI65,"1"),"")</f>
        <v/>
      </c>
      <c r="O65" s="17" t="str">
        <f t="shared" si="91"/>
        <v/>
      </c>
      <c r="P65" s="20" t="str">
        <f t="shared" si="92"/>
        <v/>
      </c>
      <c r="Q65" s="1"/>
      <c r="R65" s="12">
        <f t="shared" ca="1" si="123"/>
        <v>9</v>
      </c>
      <c r="S65" s="43">
        <f t="shared" ca="1" si="123"/>
        <v>2</v>
      </c>
      <c r="T65" s="43">
        <f t="shared" ca="1" si="123"/>
        <v>0</v>
      </c>
      <c r="U65" s="43">
        <f t="shared" ca="1" si="123"/>
        <v>0</v>
      </c>
      <c r="V65" s="43">
        <f t="shared" ca="1" si="123"/>
        <v>0</v>
      </c>
      <c r="W65" s="43">
        <f t="shared" ca="1" si="123"/>
        <v>0</v>
      </c>
      <c r="X65" s="71"/>
      <c r="Y65" s="72">
        <f t="shared" ca="1" si="124"/>
        <v>9</v>
      </c>
      <c r="Z65" s="73">
        <f t="shared" ca="1" si="124"/>
        <v>0</v>
      </c>
      <c r="AA65" s="73">
        <f t="shared" ca="1" si="124"/>
        <v>0</v>
      </c>
      <c r="AB65" s="73">
        <f t="shared" ca="1" si="124"/>
        <v>0</v>
      </c>
      <c r="AC65" s="73">
        <f t="shared" ca="1" si="124"/>
        <v>0</v>
      </c>
      <c r="AD65" s="73">
        <f t="shared" ca="1" si="124"/>
        <v>0</v>
      </c>
      <c r="AE65" s="71"/>
      <c r="AH65" s="2" t="str">
        <f t="shared" si="77"/>
        <v/>
      </c>
      <c r="AI65" s="2" t="str">
        <f t="shared" si="78"/>
        <v/>
      </c>
      <c r="AJ65" s="2" t="str">
        <f t="shared" si="42"/>
        <v/>
      </c>
      <c r="AK65" s="2" t="str">
        <f t="shared" si="43"/>
        <v/>
      </c>
      <c r="AL65" s="2" t="str">
        <f t="shared" si="44"/>
        <v/>
      </c>
      <c r="AM65" s="2" t="str">
        <f t="shared" si="45"/>
        <v/>
      </c>
      <c r="AN65" s="2" t="str">
        <f t="shared" si="46"/>
        <v/>
      </c>
      <c r="AO65" s="2" t="str">
        <f t="shared" si="79"/>
        <v/>
      </c>
      <c r="AP65" s="2" t="str">
        <f t="shared" si="80"/>
        <v/>
      </c>
      <c r="AQ65" s="2" t="str">
        <f t="shared" si="71"/>
        <v/>
      </c>
      <c r="AR65" s="2" t="str">
        <f t="shared" si="49"/>
        <v/>
      </c>
      <c r="AS65" s="2" t="str">
        <f t="shared" si="50"/>
        <v/>
      </c>
      <c r="AT65" s="2" t="str">
        <f t="shared" si="51"/>
        <v/>
      </c>
      <c r="AU65" s="2" t="str">
        <f t="shared" si="52"/>
        <v/>
      </c>
      <c r="AV65" s="2" t="str">
        <f t="shared" si="53"/>
        <v xml:space="preserve"> </v>
      </c>
      <c r="AW65" s="2" t="str">
        <f t="shared" si="125"/>
        <v xml:space="preserve"> </v>
      </c>
      <c r="AX65" s="2" t="str">
        <f t="shared" si="126"/>
        <v xml:space="preserve"> </v>
      </c>
      <c r="AY65" s="2" t="str">
        <f t="shared" si="127"/>
        <v xml:space="preserve"> </v>
      </c>
      <c r="AZ65" s="2"/>
      <c r="BA65" s="2" t="str">
        <f t="shared" si="54"/>
        <v/>
      </c>
      <c r="BB65" s="2" t="str">
        <f t="shared" si="55"/>
        <v/>
      </c>
      <c r="BC65" s="2" t="str">
        <f t="shared" si="56"/>
        <v/>
      </c>
      <c r="BD65" s="2" t="str">
        <f t="shared" si="57"/>
        <v/>
      </c>
      <c r="BH65" s="13" t="str">
        <f t="shared" si="58"/>
        <v/>
      </c>
      <c r="BI65" s="15" t="str">
        <f t="shared" si="59"/>
        <v/>
      </c>
      <c r="BJ65" s="4" t="str">
        <f t="shared" si="93"/>
        <v/>
      </c>
      <c r="BK65" s="7" t="str">
        <f t="shared" si="94"/>
        <v/>
      </c>
      <c r="BL65" s="7" t="str">
        <f t="shared" si="95"/>
        <v/>
      </c>
      <c r="BM65" s="8" t="str">
        <f t="shared" si="60"/>
        <v/>
      </c>
      <c r="BN65" s="8" t="str">
        <f t="shared" si="96"/>
        <v/>
      </c>
      <c r="BO65" s="8" t="str">
        <f t="shared" si="76"/>
        <v/>
      </c>
      <c r="BP65" s="8" t="str">
        <f t="shared" si="97"/>
        <v/>
      </c>
      <c r="BQ65" s="8" t="str">
        <f t="shared" si="98"/>
        <v/>
      </c>
      <c r="BR65" s="8" t="str">
        <f t="shared" si="99"/>
        <v/>
      </c>
      <c r="BS65" s="8" t="str">
        <f t="shared" si="62"/>
        <v/>
      </c>
      <c r="BT65" s="9" t="str">
        <f t="shared" si="63"/>
        <v/>
      </c>
      <c r="BU65" s="10" t="str">
        <f t="shared" si="100"/>
        <v/>
      </c>
      <c r="BV65" s="7" t="str">
        <f t="shared" si="101"/>
        <v/>
      </c>
      <c r="BW65" s="7" t="str">
        <f t="shared" si="102"/>
        <v/>
      </c>
      <c r="BX65" s="5" t="str">
        <f t="shared" si="103"/>
        <v/>
      </c>
      <c r="BY65" s="3" t="str">
        <f t="shared" si="104"/>
        <v/>
      </c>
      <c r="BZ65" s="5" t="str">
        <f t="shared" si="105"/>
        <v/>
      </c>
      <c r="CA65" s="8" t="str">
        <f t="shared" si="30"/>
        <v/>
      </c>
      <c r="CB65" s="8" t="str">
        <f t="shared" si="64"/>
        <v/>
      </c>
      <c r="CC65" s="8" t="str">
        <f t="shared" si="106"/>
        <v/>
      </c>
      <c r="CD65" s="8" t="str">
        <f t="shared" si="107"/>
        <v/>
      </c>
      <c r="CE65" s="8" t="str">
        <f t="shared" si="108"/>
        <v/>
      </c>
      <c r="CF65" s="8" t="str">
        <f t="shared" si="65"/>
        <v/>
      </c>
      <c r="CG65" s="8" t="str">
        <f t="shared" si="109"/>
        <v/>
      </c>
      <c r="CH65" s="8" t="str">
        <f t="shared" si="110"/>
        <v/>
      </c>
      <c r="CI65" s="4"/>
      <c r="CJ65" s="4" t="str">
        <f t="shared" si="36"/>
        <v/>
      </c>
      <c r="CK65" s="5" t="str">
        <f t="shared" si="111"/>
        <v/>
      </c>
      <c r="CL65" s="1" t="str">
        <f t="shared" si="66"/>
        <v/>
      </c>
      <c r="CM65" s="326" t="str">
        <f t="shared" si="67"/>
        <v/>
      </c>
      <c r="CN65" s="326" t="str">
        <f t="shared" si="68"/>
        <v/>
      </c>
      <c r="CO65" s="327" t="str">
        <f t="shared" si="72"/>
        <v/>
      </c>
      <c r="CP65" s="327"/>
      <c r="CQ65" s="327" t="str">
        <f t="shared" si="73"/>
        <v/>
      </c>
      <c r="CR65" s="327" t="str">
        <f t="shared" si="69"/>
        <v/>
      </c>
      <c r="CS65" s="327" t="str">
        <f t="shared" si="70"/>
        <v/>
      </c>
      <c r="CT65" s="327" t="str">
        <f t="shared" si="74"/>
        <v/>
      </c>
      <c r="CU65" s="327"/>
      <c r="CV65" s="327" t="str">
        <f t="shared" si="75"/>
        <v/>
      </c>
    </row>
    <row r="66" spans="1:100" ht="17.25" customHeight="1" x14ac:dyDescent="0.15">
      <c r="A66" s="58">
        <v>58</v>
      </c>
      <c r="B66" s="289" t="s">
        <v>158</v>
      </c>
      <c r="C66" s="65"/>
      <c r="D66" s="286"/>
      <c r="E66" s="62" t="s">
        <v>494</v>
      </c>
      <c r="F66" s="68"/>
      <c r="G66" s="286"/>
      <c r="H66" s="328"/>
      <c r="I66" s="19" t="str">
        <f t="shared" si="87"/>
        <v/>
      </c>
      <c r="J66" s="17" t="str">
        <f t="shared" si="88"/>
        <v/>
      </c>
      <c r="K66" s="17" t="str">
        <f>IF(BH66="1",COUNTIF(BH$9:BH66,"1"),"")</f>
        <v/>
      </c>
      <c r="L66" s="17" t="str">
        <f t="shared" si="89"/>
        <v>延１</v>
      </c>
      <c r="M66" s="17" t="str">
        <f t="shared" si="90"/>
        <v>後半</v>
      </c>
      <c r="N66" s="17" t="str">
        <f>IF(BI66="1",COUNTIF(BI$9:BI66,"1"),"")</f>
        <v/>
      </c>
      <c r="O66" s="17" t="str">
        <f t="shared" si="91"/>
        <v/>
      </c>
      <c r="P66" s="20" t="str">
        <f t="shared" si="92"/>
        <v/>
      </c>
      <c r="Q66" s="1"/>
      <c r="R66" s="12">
        <f t="shared" ca="1" si="123"/>
        <v>10</v>
      </c>
      <c r="S66" s="43">
        <f t="shared" ca="1" si="123"/>
        <v>3</v>
      </c>
      <c r="T66" s="43">
        <f t="shared" ca="1" si="123"/>
        <v>0</v>
      </c>
      <c r="U66" s="43">
        <f t="shared" ca="1" si="123"/>
        <v>1</v>
      </c>
      <c r="V66" s="43">
        <f t="shared" ca="1" si="123"/>
        <v>0</v>
      </c>
      <c r="W66" s="43">
        <f t="shared" ca="1" si="123"/>
        <v>0</v>
      </c>
      <c r="X66" s="71"/>
      <c r="Y66" s="72">
        <f t="shared" ca="1" si="124"/>
        <v>10</v>
      </c>
      <c r="Z66" s="73">
        <f t="shared" ca="1" si="124"/>
        <v>0</v>
      </c>
      <c r="AA66" s="73">
        <f t="shared" ca="1" si="124"/>
        <v>0</v>
      </c>
      <c r="AB66" s="73">
        <f t="shared" ca="1" si="124"/>
        <v>0</v>
      </c>
      <c r="AC66" s="73">
        <f t="shared" ca="1" si="124"/>
        <v>0</v>
      </c>
      <c r="AD66" s="73">
        <f t="shared" ca="1" si="124"/>
        <v>0</v>
      </c>
      <c r="AE66" s="71"/>
      <c r="AH66" s="2" t="str">
        <f t="shared" si="77"/>
        <v/>
      </c>
      <c r="AI66" s="2" t="str">
        <f t="shared" si="78"/>
        <v/>
      </c>
      <c r="AJ66" s="2" t="str">
        <f t="shared" si="42"/>
        <v/>
      </c>
      <c r="AK66" s="2" t="str">
        <f t="shared" si="43"/>
        <v/>
      </c>
      <c r="AL66" s="2" t="str">
        <f t="shared" si="44"/>
        <v/>
      </c>
      <c r="AM66" s="2" t="str">
        <f t="shared" si="45"/>
        <v/>
      </c>
      <c r="AN66" s="2" t="str">
        <f t="shared" si="46"/>
        <v/>
      </c>
      <c r="AO66" s="2" t="str">
        <f t="shared" si="79"/>
        <v/>
      </c>
      <c r="AP66" s="2" t="str">
        <f t="shared" si="80"/>
        <v/>
      </c>
      <c r="AQ66" s="2" t="str">
        <f t="shared" si="71"/>
        <v/>
      </c>
      <c r="AR66" s="2" t="str">
        <f t="shared" si="49"/>
        <v/>
      </c>
      <c r="AS66" s="2" t="str">
        <f t="shared" si="50"/>
        <v/>
      </c>
      <c r="AT66" s="2" t="str">
        <f t="shared" si="51"/>
        <v/>
      </c>
      <c r="AU66" s="2" t="str">
        <f t="shared" si="52"/>
        <v/>
      </c>
      <c r="AV66" s="2" t="str">
        <f t="shared" si="53"/>
        <v xml:space="preserve"> </v>
      </c>
      <c r="AW66" s="2" t="str">
        <f t="shared" si="125"/>
        <v xml:space="preserve"> </v>
      </c>
      <c r="AX66" s="2" t="str">
        <f t="shared" si="126"/>
        <v xml:space="preserve"> </v>
      </c>
      <c r="AY66" s="2" t="str">
        <f t="shared" si="127"/>
        <v xml:space="preserve"> </v>
      </c>
      <c r="AZ66" s="2"/>
      <c r="BA66" s="2" t="str">
        <f t="shared" si="54"/>
        <v/>
      </c>
      <c r="BB66" s="2" t="str">
        <f t="shared" si="55"/>
        <v/>
      </c>
      <c r="BC66" s="2" t="str">
        <f t="shared" si="56"/>
        <v/>
      </c>
      <c r="BD66" s="2" t="str">
        <f t="shared" si="57"/>
        <v/>
      </c>
      <c r="BH66" s="13" t="str">
        <f t="shared" si="58"/>
        <v/>
      </c>
      <c r="BI66" s="15" t="str">
        <f t="shared" si="59"/>
        <v/>
      </c>
      <c r="BJ66" s="4" t="str">
        <f t="shared" si="93"/>
        <v/>
      </c>
      <c r="BK66" s="7" t="str">
        <f t="shared" si="94"/>
        <v/>
      </c>
      <c r="BL66" s="7" t="str">
        <f t="shared" si="95"/>
        <v/>
      </c>
      <c r="BM66" s="8" t="str">
        <f t="shared" si="60"/>
        <v/>
      </c>
      <c r="BN66" s="8" t="str">
        <f t="shared" si="96"/>
        <v/>
      </c>
      <c r="BO66" s="8" t="str">
        <f t="shared" si="76"/>
        <v/>
      </c>
      <c r="BP66" s="8" t="str">
        <f t="shared" si="97"/>
        <v>延１</v>
      </c>
      <c r="BQ66" s="8" t="str">
        <f t="shared" si="98"/>
        <v>後半</v>
      </c>
      <c r="BR66" s="8" t="str">
        <f t="shared" si="99"/>
        <v/>
      </c>
      <c r="BS66" s="8" t="str">
        <f t="shared" si="62"/>
        <v/>
      </c>
      <c r="BT66" s="9" t="str">
        <f t="shared" si="63"/>
        <v/>
      </c>
      <c r="BU66" s="10" t="str">
        <f t="shared" si="100"/>
        <v/>
      </c>
      <c r="BV66" s="7" t="str">
        <f t="shared" si="101"/>
        <v/>
      </c>
      <c r="BW66" s="7" t="str">
        <f t="shared" si="102"/>
        <v/>
      </c>
      <c r="BX66" s="5" t="str">
        <f t="shared" si="103"/>
        <v/>
      </c>
      <c r="BY66" s="3" t="str">
        <f t="shared" si="104"/>
        <v/>
      </c>
      <c r="BZ66" s="5" t="str">
        <f t="shared" si="105"/>
        <v/>
      </c>
      <c r="CA66" s="8" t="str">
        <f t="shared" si="30"/>
        <v/>
      </c>
      <c r="CB66" s="8" t="str">
        <f t="shared" si="64"/>
        <v/>
      </c>
      <c r="CC66" s="8" t="str">
        <f t="shared" si="106"/>
        <v/>
      </c>
      <c r="CD66" s="8" t="str">
        <f t="shared" si="107"/>
        <v/>
      </c>
      <c r="CE66" s="8" t="str">
        <f t="shared" si="108"/>
        <v/>
      </c>
      <c r="CF66" s="8" t="str">
        <f t="shared" si="65"/>
        <v/>
      </c>
      <c r="CG66" s="8" t="str">
        <f t="shared" si="109"/>
        <v/>
      </c>
      <c r="CH66" s="8" t="str">
        <f t="shared" si="110"/>
        <v/>
      </c>
      <c r="CI66" s="4"/>
      <c r="CJ66" s="4" t="str">
        <f t="shared" si="36"/>
        <v/>
      </c>
      <c r="CK66" s="5" t="str">
        <f t="shared" si="111"/>
        <v/>
      </c>
      <c r="CL66" s="1" t="str">
        <f t="shared" si="66"/>
        <v/>
      </c>
      <c r="CM66" s="326" t="str">
        <f t="shared" si="67"/>
        <v/>
      </c>
      <c r="CN66" s="326" t="str">
        <f t="shared" si="68"/>
        <v/>
      </c>
      <c r="CO66" s="327" t="str">
        <f t="shared" si="72"/>
        <v/>
      </c>
      <c r="CP66" s="327"/>
      <c r="CQ66" s="327" t="str">
        <f t="shared" si="73"/>
        <v/>
      </c>
      <c r="CR66" s="327" t="str">
        <f t="shared" si="69"/>
        <v/>
      </c>
      <c r="CS66" s="327" t="str">
        <f t="shared" si="70"/>
        <v/>
      </c>
      <c r="CT66" s="327" t="str">
        <f t="shared" si="74"/>
        <v/>
      </c>
      <c r="CU66" s="327"/>
      <c r="CV66" s="327" t="str">
        <f t="shared" si="75"/>
        <v/>
      </c>
    </row>
    <row r="67" spans="1:100" ht="17.25" customHeight="1" x14ac:dyDescent="0.15">
      <c r="A67" s="58">
        <v>59</v>
      </c>
      <c r="B67" s="289" t="s">
        <v>420</v>
      </c>
      <c r="C67" s="65">
        <v>2</v>
      </c>
      <c r="D67" s="286" t="s">
        <v>443</v>
      </c>
      <c r="E67" s="62" t="s">
        <v>495</v>
      </c>
      <c r="F67" s="68">
        <v>10</v>
      </c>
      <c r="G67" s="286" t="s">
        <v>462</v>
      </c>
      <c r="H67" s="328"/>
      <c r="I67" s="19" t="str">
        <f t="shared" si="87"/>
        <v>10</v>
      </c>
      <c r="J67" s="17" t="str">
        <f t="shared" si="88"/>
        <v>S</v>
      </c>
      <c r="K67" s="17" t="str">
        <f>IF(BH67="1",COUNTIF(BH$9:BH67,"1"),"")</f>
        <v/>
      </c>
      <c r="L67" s="17" t="str">
        <f t="shared" si="89"/>
        <v>02</v>
      </c>
      <c r="M67" s="17" t="str">
        <f t="shared" si="90"/>
        <v>35</v>
      </c>
      <c r="N67" s="17" t="str">
        <f>IF(BI67="1",COUNTIF(BI$9:BI67,"1"),"")</f>
        <v/>
      </c>
      <c r="O67" s="17" t="str">
        <f t="shared" si="91"/>
        <v>×</v>
      </c>
      <c r="P67" s="20" t="str">
        <f t="shared" si="92"/>
        <v>2</v>
      </c>
      <c r="Q67" s="1"/>
      <c r="R67" s="12">
        <f t="shared" ca="1" si="123"/>
        <v>11</v>
      </c>
      <c r="S67" s="43">
        <f t="shared" ca="1" si="123"/>
        <v>0</v>
      </c>
      <c r="T67" s="43">
        <f t="shared" ca="1" si="123"/>
        <v>0</v>
      </c>
      <c r="U67" s="43">
        <f t="shared" ca="1" si="123"/>
        <v>0</v>
      </c>
      <c r="V67" s="43">
        <f t="shared" ca="1" si="123"/>
        <v>0</v>
      </c>
      <c r="W67" s="43">
        <f t="shared" ca="1" si="123"/>
        <v>0</v>
      </c>
      <c r="X67" s="71"/>
      <c r="Y67" s="72">
        <f t="shared" ca="1" si="124"/>
        <v>11</v>
      </c>
      <c r="Z67" s="73">
        <f t="shared" ca="1" si="124"/>
        <v>0</v>
      </c>
      <c r="AA67" s="73">
        <f t="shared" ca="1" si="124"/>
        <v>0</v>
      </c>
      <c r="AB67" s="73">
        <f t="shared" ca="1" si="124"/>
        <v>0</v>
      </c>
      <c r="AC67" s="73">
        <f t="shared" ca="1" si="124"/>
        <v>0</v>
      </c>
      <c r="AD67" s="73">
        <f t="shared" ca="1" si="124"/>
        <v>0</v>
      </c>
      <c r="AE67" s="71"/>
      <c r="AH67" s="2" t="str">
        <f t="shared" si="77"/>
        <v/>
      </c>
      <c r="AI67" s="2" t="str">
        <f t="shared" si="78"/>
        <v/>
      </c>
      <c r="AJ67" s="2" t="str">
        <f t="shared" si="42"/>
        <v/>
      </c>
      <c r="AK67" s="2" t="str">
        <f t="shared" si="43"/>
        <v/>
      </c>
      <c r="AL67" s="2" t="str">
        <f t="shared" si="44"/>
        <v/>
      </c>
      <c r="AM67" s="2" t="str">
        <f t="shared" si="45"/>
        <v/>
      </c>
      <c r="AN67" s="2" t="str">
        <f t="shared" si="46"/>
        <v/>
      </c>
      <c r="AO67" s="2" t="str">
        <f t="shared" si="79"/>
        <v/>
      </c>
      <c r="AP67" s="2" t="str">
        <f t="shared" si="80"/>
        <v/>
      </c>
      <c r="AQ67" s="2" t="str">
        <f t="shared" si="71"/>
        <v/>
      </c>
      <c r="AR67" s="2" t="str">
        <f t="shared" si="49"/>
        <v/>
      </c>
      <c r="AS67" s="2" t="str">
        <f t="shared" si="50"/>
        <v/>
      </c>
      <c r="AT67" s="2" t="str">
        <f t="shared" si="51"/>
        <v/>
      </c>
      <c r="AU67" s="2" t="str">
        <f t="shared" si="52"/>
        <v>×</v>
      </c>
      <c r="AV67" s="2" t="str">
        <f t="shared" si="53"/>
        <v xml:space="preserve"> </v>
      </c>
      <c r="AW67" s="2" t="str">
        <f t="shared" si="125"/>
        <v>10</v>
      </c>
      <c r="AX67" s="2" t="str">
        <f t="shared" si="126"/>
        <v xml:space="preserve"> </v>
      </c>
      <c r="AY67" s="2" t="str">
        <f t="shared" si="127"/>
        <v xml:space="preserve"> </v>
      </c>
      <c r="AZ67" s="2"/>
      <c r="BA67" s="2" t="str">
        <f t="shared" si="54"/>
        <v/>
      </c>
      <c r="BB67" s="2" t="str">
        <f t="shared" si="55"/>
        <v/>
      </c>
      <c r="BC67" s="2" t="str">
        <f t="shared" si="56"/>
        <v/>
      </c>
      <c r="BD67" s="2" t="str">
        <f t="shared" si="57"/>
        <v/>
      </c>
      <c r="BH67" s="13" t="str">
        <f t="shared" si="58"/>
        <v/>
      </c>
      <c r="BI67" s="15" t="str">
        <f t="shared" si="59"/>
        <v/>
      </c>
      <c r="BJ67" s="4" t="str">
        <f t="shared" si="93"/>
        <v/>
      </c>
      <c r="BK67" s="7" t="str">
        <f t="shared" si="94"/>
        <v>×</v>
      </c>
      <c r="BL67" s="7" t="str">
        <f t="shared" si="95"/>
        <v/>
      </c>
      <c r="BM67" s="8" t="str">
        <f t="shared" si="60"/>
        <v/>
      </c>
      <c r="BN67" s="8" t="str">
        <f t="shared" si="96"/>
        <v/>
      </c>
      <c r="BO67" s="8" t="str">
        <f t="shared" si="76"/>
        <v/>
      </c>
      <c r="BP67" s="8" t="str">
        <f t="shared" si="97"/>
        <v/>
      </c>
      <c r="BQ67" s="8" t="str">
        <f t="shared" si="98"/>
        <v/>
      </c>
      <c r="BR67" s="8" t="str">
        <f t="shared" si="99"/>
        <v/>
      </c>
      <c r="BS67" s="8" t="str">
        <f t="shared" si="62"/>
        <v/>
      </c>
      <c r="BT67" s="9" t="str">
        <f t="shared" si="63"/>
        <v/>
      </c>
      <c r="BU67" s="10" t="str">
        <f t="shared" si="100"/>
        <v/>
      </c>
      <c r="BV67" s="7" t="str">
        <f t="shared" si="101"/>
        <v/>
      </c>
      <c r="BW67" s="7" t="str">
        <f t="shared" si="102"/>
        <v/>
      </c>
      <c r="BX67" s="5" t="str">
        <f t="shared" si="103"/>
        <v>S</v>
      </c>
      <c r="BY67" s="3" t="str">
        <f t="shared" si="104"/>
        <v>S</v>
      </c>
      <c r="BZ67" s="5">
        <f t="shared" si="105"/>
        <v>10</v>
      </c>
      <c r="CA67" s="8">
        <f t="shared" si="30"/>
        <v>10</v>
      </c>
      <c r="CB67" s="8" t="str">
        <f t="shared" si="64"/>
        <v>S</v>
      </c>
      <c r="CC67" s="8" t="str">
        <f t="shared" si="106"/>
        <v/>
      </c>
      <c r="CD67" s="8" t="str">
        <f t="shared" si="107"/>
        <v>02</v>
      </c>
      <c r="CE67" s="8" t="str">
        <f t="shared" si="108"/>
        <v>35</v>
      </c>
      <c r="CF67" s="8" t="str">
        <f t="shared" si="65"/>
        <v/>
      </c>
      <c r="CG67" s="8" t="str">
        <f t="shared" si="109"/>
        <v>×</v>
      </c>
      <c r="CH67" s="8">
        <f t="shared" si="110"/>
        <v>2</v>
      </c>
      <c r="CI67" s="4"/>
      <c r="CJ67" s="4" t="str">
        <f t="shared" si="36"/>
        <v>S</v>
      </c>
      <c r="CK67" s="5" t="str">
        <f t="shared" si="111"/>
        <v>7m失敗</v>
      </c>
      <c r="CL67" s="1" t="str">
        <f t="shared" si="66"/>
        <v/>
      </c>
      <c r="CM67" s="326" t="str">
        <f t="shared" si="67"/>
        <v/>
      </c>
      <c r="CN67" s="326" t="str">
        <f t="shared" si="68"/>
        <v/>
      </c>
      <c r="CO67" s="327" t="str">
        <f t="shared" si="72"/>
        <v/>
      </c>
      <c r="CP67" s="327"/>
      <c r="CQ67" s="327" t="str">
        <f t="shared" si="73"/>
        <v/>
      </c>
      <c r="CR67" s="327" t="str">
        <f t="shared" si="69"/>
        <v/>
      </c>
      <c r="CS67" s="327" t="str">
        <f t="shared" si="70"/>
        <v/>
      </c>
      <c r="CT67" s="327" t="str">
        <f t="shared" si="74"/>
        <v/>
      </c>
      <c r="CU67" s="327"/>
      <c r="CV67" s="327" t="str">
        <f t="shared" si="75"/>
        <v/>
      </c>
    </row>
    <row r="68" spans="1:100" ht="17.25" customHeight="1" x14ac:dyDescent="0.15">
      <c r="A68" s="58">
        <v>60</v>
      </c>
      <c r="B68" s="289" t="s">
        <v>419</v>
      </c>
      <c r="C68" s="65">
        <v>3</v>
      </c>
      <c r="D68" s="286" t="s">
        <v>393</v>
      </c>
      <c r="E68" s="62" t="s">
        <v>468</v>
      </c>
      <c r="F68" s="68"/>
      <c r="G68" s="286"/>
      <c r="H68" s="328"/>
      <c r="I68" s="19" t="str">
        <f t="shared" si="87"/>
        <v>3</v>
      </c>
      <c r="J68" s="17" t="str">
        <f t="shared" si="88"/>
        <v/>
      </c>
      <c r="K68" s="17">
        <f>IF(BH68="1",COUNTIF(BH$9:BH68,"1"),"")</f>
        <v>20</v>
      </c>
      <c r="L68" s="17" t="str">
        <f t="shared" si="89"/>
        <v>04</v>
      </c>
      <c r="M68" s="17" t="str">
        <f t="shared" si="90"/>
        <v>00</v>
      </c>
      <c r="N68" s="17" t="str">
        <f>IF(BI68="1",COUNTIF(BI$9:BI68,"1"),"")</f>
        <v/>
      </c>
      <c r="O68" s="17" t="str">
        <f t="shared" si="91"/>
        <v/>
      </c>
      <c r="P68" s="20" t="str">
        <f t="shared" si="92"/>
        <v/>
      </c>
      <c r="Q68" s="1"/>
      <c r="R68" s="12">
        <f t="shared" ca="1" si="123"/>
        <v>12</v>
      </c>
      <c r="S68" s="43">
        <f t="shared" ca="1" si="123"/>
        <v>0</v>
      </c>
      <c r="T68" s="43">
        <f t="shared" ca="1" si="123"/>
        <v>0</v>
      </c>
      <c r="U68" s="43">
        <f t="shared" ca="1" si="123"/>
        <v>0</v>
      </c>
      <c r="V68" s="43">
        <f t="shared" ca="1" si="123"/>
        <v>0</v>
      </c>
      <c r="W68" s="43">
        <f t="shared" ca="1" si="123"/>
        <v>0</v>
      </c>
      <c r="X68" s="71"/>
      <c r="Y68" s="72">
        <f t="shared" ca="1" si="124"/>
        <v>12</v>
      </c>
      <c r="Z68" s="73">
        <f t="shared" ca="1" si="124"/>
        <v>2</v>
      </c>
      <c r="AA68" s="73">
        <f t="shared" ca="1" si="124"/>
        <v>1</v>
      </c>
      <c r="AB68" s="73">
        <f t="shared" ca="1" si="124"/>
        <v>1</v>
      </c>
      <c r="AC68" s="73">
        <f t="shared" ca="1" si="124"/>
        <v>0</v>
      </c>
      <c r="AD68" s="73">
        <f t="shared" ca="1" si="124"/>
        <v>0</v>
      </c>
      <c r="AE68" s="71"/>
      <c r="AH68" s="2">
        <f t="shared" si="77"/>
        <v>3</v>
      </c>
      <c r="AI68" s="2" t="str">
        <f t="shared" si="78"/>
        <v/>
      </c>
      <c r="AJ68" s="2" t="str">
        <f t="shared" si="42"/>
        <v/>
      </c>
      <c r="AK68" s="2" t="str">
        <f t="shared" si="43"/>
        <v/>
      </c>
      <c r="AL68" s="2" t="str">
        <f t="shared" si="44"/>
        <v/>
      </c>
      <c r="AM68" s="2" t="str">
        <f t="shared" si="45"/>
        <v/>
      </c>
      <c r="AN68" s="2" t="str">
        <f t="shared" si="46"/>
        <v/>
      </c>
      <c r="AO68" s="2" t="str">
        <f t="shared" si="79"/>
        <v/>
      </c>
      <c r="AP68" s="2" t="str">
        <f t="shared" si="80"/>
        <v/>
      </c>
      <c r="AQ68" s="2" t="str">
        <f t="shared" si="71"/>
        <v/>
      </c>
      <c r="AR68" s="2" t="str">
        <f t="shared" si="49"/>
        <v/>
      </c>
      <c r="AS68" s="2" t="str">
        <f t="shared" si="50"/>
        <v/>
      </c>
      <c r="AT68" s="2" t="str">
        <f t="shared" si="51"/>
        <v/>
      </c>
      <c r="AU68" s="2" t="str">
        <f t="shared" si="52"/>
        <v/>
      </c>
      <c r="AV68" s="2" t="str">
        <f t="shared" si="53"/>
        <v xml:space="preserve"> </v>
      </c>
      <c r="AW68" s="2" t="str">
        <f t="shared" si="125"/>
        <v xml:space="preserve"> </v>
      </c>
      <c r="AX68" s="2" t="str">
        <f t="shared" si="126"/>
        <v xml:space="preserve"> </v>
      </c>
      <c r="AY68" s="2" t="str">
        <f t="shared" si="127"/>
        <v xml:space="preserve"> </v>
      </c>
      <c r="AZ68" s="2"/>
      <c r="BA68" s="2" t="str">
        <f t="shared" si="54"/>
        <v/>
      </c>
      <c r="BB68" s="2" t="str">
        <f t="shared" si="55"/>
        <v/>
      </c>
      <c r="BC68" s="2" t="str">
        <f t="shared" si="56"/>
        <v/>
      </c>
      <c r="BD68" s="2" t="str">
        <f t="shared" si="57"/>
        <v/>
      </c>
      <c r="BH68" s="13" t="str">
        <f t="shared" si="58"/>
        <v>1</v>
      </c>
      <c r="BI68" s="15" t="str">
        <f t="shared" si="59"/>
        <v/>
      </c>
      <c r="BJ68" s="4">
        <f t="shared" si="93"/>
        <v>3</v>
      </c>
      <c r="BK68" s="7" t="str">
        <f t="shared" si="94"/>
        <v/>
      </c>
      <c r="BL68" s="7" t="str">
        <f t="shared" si="95"/>
        <v>得点</v>
      </c>
      <c r="BM68" s="8">
        <f t="shared" si="60"/>
        <v>3</v>
      </c>
      <c r="BN68" s="8" t="str">
        <f t="shared" si="96"/>
        <v/>
      </c>
      <c r="BO68" s="8" t="str">
        <f t="shared" si="76"/>
        <v>1</v>
      </c>
      <c r="BP68" s="8" t="str">
        <f t="shared" si="97"/>
        <v>04</v>
      </c>
      <c r="BQ68" s="8" t="str">
        <f t="shared" si="98"/>
        <v>00</v>
      </c>
      <c r="BR68" s="8" t="str">
        <f t="shared" si="99"/>
        <v/>
      </c>
      <c r="BS68" s="8" t="str">
        <f t="shared" si="62"/>
        <v/>
      </c>
      <c r="BT68" s="9" t="str">
        <f t="shared" si="63"/>
        <v/>
      </c>
      <c r="BU68" s="10">
        <f t="shared" si="100"/>
        <v>0</v>
      </c>
      <c r="BV68" s="7" t="str">
        <f t="shared" si="101"/>
        <v/>
      </c>
      <c r="BW68" s="7" t="str">
        <f t="shared" si="102"/>
        <v/>
      </c>
      <c r="BX68" s="5" t="str">
        <f t="shared" si="103"/>
        <v/>
      </c>
      <c r="BY68" s="3" t="str">
        <f t="shared" si="104"/>
        <v/>
      </c>
      <c r="BZ68" s="5" t="str">
        <f t="shared" si="105"/>
        <v/>
      </c>
      <c r="CA68" s="8" t="str">
        <f t="shared" si="30"/>
        <v/>
      </c>
      <c r="CB68" s="8" t="str">
        <f t="shared" si="64"/>
        <v/>
      </c>
      <c r="CC68" s="8" t="str">
        <f t="shared" si="106"/>
        <v/>
      </c>
      <c r="CD68" s="8" t="str">
        <f t="shared" si="107"/>
        <v/>
      </c>
      <c r="CE68" s="8" t="str">
        <f t="shared" si="108"/>
        <v/>
      </c>
      <c r="CF68" s="8" t="str">
        <f t="shared" si="65"/>
        <v/>
      </c>
      <c r="CG68" s="8" t="str">
        <f t="shared" si="109"/>
        <v/>
      </c>
      <c r="CH68" s="8" t="str">
        <f t="shared" si="110"/>
        <v/>
      </c>
      <c r="CI68" s="4"/>
      <c r="CJ68" s="4" t="str">
        <f t="shared" si="36"/>
        <v/>
      </c>
      <c r="CK68" s="5" t="str">
        <f t="shared" si="111"/>
        <v/>
      </c>
      <c r="CL68" s="1" t="str">
        <f t="shared" si="66"/>
        <v/>
      </c>
      <c r="CM68" s="326" t="str">
        <f t="shared" si="67"/>
        <v/>
      </c>
      <c r="CN68" s="326" t="str">
        <f t="shared" si="68"/>
        <v/>
      </c>
      <c r="CO68" s="327" t="str">
        <f t="shared" si="72"/>
        <v/>
      </c>
      <c r="CP68" s="327"/>
      <c r="CQ68" s="327" t="str">
        <f t="shared" si="73"/>
        <v/>
      </c>
      <c r="CR68" s="327" t="str">
        <f t="shared" si="69"/>
        <v/>
      </c>
      <c r="CS68" s="327" t="str">
        <f t="shared" si="70"/>
        <v/>
      </c>
      <c r="CT68" s="327" t="str">
        <f t="shared" si="74"/>
        <v/>
      </c>
      <c r="CU68" s="327"/>
      <c r="CV68" s="327" t="str">
        <f t="shared" si="75"/>
        <v/>
      </c>
    </row>
    <row r="69" spans="1:100" ht="17.25" customHeight="1" x14ac:dyDescent="0.15">
      <c r="A69" s="58">
        <v>61</v>
      </c>
      <c r="B69" s="289" t="s">
        <v>419</v>
      </c>
      <c r="C69" s="65">
        <v>2</v>
      </c>
      <c r="D69" s="286" t="s">
        <v>456</v>
      </c>
      <c r="E69" s="62" t="s">
        <v>496</v>
      </c>
      <c r="F69" s="68"/>
      <c r="G69" s="286"/>
      <c r="H69" s="328"/>
      <c r="I69" s="19" t="str">
        <f t="shared" si="87"/>
        <v>2</v>
      </c>
      <c r="J69" s="17" t="str">
        <f t="shared" si="88"/>
        <v>○</v>
      </c>
      <c r="K69" s="17">
        <f>IF(BH69="1",COUNTIF(BH$9:BH69,"1"),"")</f>
        <v>21</v>
      </c>
      <c r="L69" s="17" t="str">
        <f t="shared" si="89"/>
        <v>04</v>
      </c>
      <c r="M69" s="17" t="str">
        <f t="shared" si="90"/>
        <v>55</v>
      </c>
      <c r="N69" s="17" t="str">
        <f>IF(BI69="1",COUNTIF(BI$9:BI69,"1"),"")</f>
        <v/>
      </c>
      <c r="O69" s="17" t="str">
        <f t="shared" si="91"/>
        <v/>
      </c>
      <c r="P69" s="20" t="str">
        <f t="shared" si="92"/>
        <v/>
      </c>
      <c r="Q69" s="1"/>
      <c r="R69" s="12">
        <f t="shared" ca="1" si="123"/>
        <v>13</v>
      </c>
      <c r="S69" s="43">
        <f t="shared" ca="1" si="123"/>
        <v>1</v>
      </c>
      <c r="T69" s="43">
        <f t="shared" ca="1" si="123"/>
        <v>1</v>
      </c>
      <c r="U69" s="43">
        <f t="shared" ca="1" si="123"/>
        <v>0</v>
      </c>
      <c r="V69" s="43">
        <f t="shared" ca="1" si="123"/>
        <v>0</v>
      </c>
      <c r="W69" s="43">
        <f t="shared" ca="1" si="123"/>
        <v>0</v>
      </c>
      <c r="X69" s="71"/>
      <c r="Y69" s="72">
        <f t="shared" ca="1" si="124"/>
        <v>13</v>
      </c>
      <c r="Z69" s="73">
        <f t="shared" ca="1" si="124"/>
        <v>2</v>
      </c>
      <c r="AA69" s="73">
        <f t="shared" ca="1" si="124"/>
        <v>0</v>
      </c>
      <c r="AB69" s="73">
        <f t="shared" ca="1" si="124"/>
        <v>0</v>
      </c>
      <c r="AC69" s="73">
        <f t="shared" ca="1" si="124"/>
        <v>0</v>
      </c>
      <c r="AD69" s="73">
        <f t="shared" ca="1" si="124"/>
        <v>0</v>
      </c>
      <c r="AE69" s="71"/>
      <c r="AH69" s="2">
        <f t="shared" si="77"/>
        <v>2</v>
      </c>
      <c r="AI69" s="2" t="str">
        <f t="shared" si="78"/>
        <v/>
      </c>
      <c r="AJ69" s="2" t="str">
        <f t="shared" si="42"/>
        <v/>
      </c>
      <c r="AK69" s="2" t="str">
        <f t="shared" si="43"/>
        <v>○</v>
      </c>
      <c r="AL69" s="2" t="str">
        <f t="shared" si="44"/>
        <v/>
      </c>
      <c r="AM69" s="2" t="str">
        <f t="shared" si="45"/>
        <v/>
      </c>
      <c r="AN69" s="2" t="str">
        <f t="shared" si="46"/>
        <v/>
      </c>
      <c r="AO69" s="2" t="str">
        <f t="shared" si="79"/>
        <v/>
      </c>
      <c r="AP69" s="2" t="str">
        <f t="shared" si="80"/>
        <v/>
      </c>
      <c r="AQ69" s="2" t="str">
        <f t="shared" si="71"/>
        <v/>
      </c>
      <c r="AR69" s="2" t="str">
        <f t="shared" si="49"/>
        <v/>
      </c>
      <c r="AS69" s="2" t="str">
        <f t="shared" si="50"/>
        <v/>
      </c>
      <c r="AT69" s="2" t="str">
        <f t="shared" si="51"/>
        <v/>
      </c>
      <c r="AU69" s="2" t="str">
        <f t="shared" si="52"/>
        <v/>
      </c>
      <c r="AV69" s="2" t="str">
        <f t="shared" si="53"/>
        <v xml:space="preserve"> </v>
      </c>
      <c r="AW69" s="2" t="str">
        <f t="shared" si="125"/>
        <v xml:space="preserve"> </v>
      </c>
      <c r="AX69" s="2" t="str">
        <f t="shared" si="126"/>
        <v xml:space="preserve"> </v>
      </c>
      <c r="AY69" s="2" t="str">
        <f t="shared" si="127"/>
        <v xml:space="preserve"> </v>
      </c>
      <c r="AZ69" s="2"/>
      <c r="BA69" s="2" t="str">
        <f t="shared" si="54"/>
        <v/>
      </c>
      <c r="BB69" s="2" t="str">
        <f t="shared" si="55"/>
        <v/>
      </c>
      <c r="BC69" s="2" t="str">
        <f t="shared" si="56"/>
        <v/>
      </c>
      <c r="BD69" s="2" t="str">
        <f t="shared" si="57"/>
        <v/>
      </c>
      <c r="BE69" s="2"/>
      <c r="BH69" s="13" t="str">
        <f t="shared" si="58"/>
        <v>1</v>
      </c>
      <c r="BI69" s="15" t="str">
        <f t="shared" si="59"/>
        <v/>
      </c>
      <c r="BJ69" s="4">
        <f t="shared" si="93"/>
        <v>2</v>
      </c>
      <c r="BK69" s="7" t="str">
        <f t="shared" si="94"/>
        <v>○</v>
      </c>
      <c r="BL69" s="7" t="str">
        <f t="shared" si="95"/>
        <v>7m得点</v>
      </c>
      <c r="BM69" s="8">
        <f t="shared" si="60"/>
        <v>2</v>
      </c>
      <c r="BN69" s="8" t="str">
        <f t="shared" si="96"/>
        <v>○</v>
      </c>
      <c r="BO69" s="8" t="str">
        <f t="shared" si="76"/>
        <v>1</v>
      </c>
      <c r="BP69" s="8" t="str">
        <f t="shared" si="97"/>
        <v>04</v>
      </c>
      <c r="BQ69" s="8" t="str">
        <f t="shared" si="98"/>
        <v>55</v>
      </c>
      <c r="BR69" s="8" t="str">
        <f t="shared" si="99"/>
        <v/>
      </c>
      <c r="BS69" s="8" t="str">
        <f t="shared" si="62"/>
        <v/>
      </c>
      <c r="BT69" s="9" t="str">
        <f t="shared" si="63"/>
        <v/>
      </c>
      <c r="BU69" s="10">
        <f t="shared" si="100"/>
        <v>0</v>
      </c>
      <c r="BV69" s="7" t="str">
        <f t="shared" si="101"/>
        <v/>
      </c>
      <c r="BW69" s="7" t="str">
        <f t="shared" si="102"/>
        <v/>
      </c>
      <c r="BX69" s="5" t="str">
        <f t="shared" si="103"/>
        <v/>
      </c>
      <c r="BY69" s="3" t="str">
        <f t="shared" si="104"/>
        <v/>
      </c>
      <c r="BZ69" s="5" t="str">
        <f t="shared" si="105"/>
        <v/>
      </c>
      <c r="CA69" s="8" t="str">
        <f t="shared" si="30"/>
        <v/>
      </c>
      <c r="CB69" s="8" t="str">
        <f t="shared" si="64"/>
        <v/>
      </c>
      <c r="CC69" s="8" t="str">
        <f t="shared" si="106"/>
        <v/>
      </c>
      <c r="CD69" s="8" t="str">
        <f t="shared" si="107"/>
        <v/>
      </c>
      <c r="CE69" s="8" t="str">
        <f t="shared" si="108"/>
        <v/>
      </c>
      <c r="CF69" s="8" t="str">
        <f t="shared" si="65"/>
        <v/>
      </c>
      <c r="CG69" s="8" t="str">
        <f t="shared" si="109"/>
        <v/>
      </c>
      <c r="CH69" s="8" t="str">
        <f t="shared" si="110"/>
        <v/>
      </c>
      <c r="CI69" s="4"/>
      <c r="CJ69" s="4" t="str">
        <f t="shared" si="36"/>
        <v/>
      </c>
      <c r="CK69" s="5" t="str">
        <f t="shared" si="111"/>
        <v/>
      </c>
      <c r="CL69" s="1" t="str">
        <f t="shared" si="66"/>
        <v/>
      </c>
      <c r="CM69" s="326" t="str">
        <f t="shared" si="67"/>
        <v/>
      </c>
      <c r="CN69" s="326" t="str">
        <f t="shared" si="68"/>
        <v/>
      </c>
      <c r="CO69" s="327" t="str">
        <f t="shared" si="72"/>
        <v/>
      </c>
      <c r="CP69" s="327"/>
      <c r="CQ69" s="327" t="str">
        <f t="shared" si="73"/>
        <v/>
      </c>
      <c r="CR69" s="327" t="str">
        <f t="shared" si="69"/>
        <v/>
      </c>
      <c r="CS69" s="327" t="str">
        <f t="shared" si="70"/>
        <v/>
      </c>
      <c r="CT69" s="327" t="str">
        <f t="shared" si="74"/>
        <v/>
      </c>
      <c r="CU69" s="327"/>
      <c r="CV69" s="327" t="str">
        <f t="shared" si="75"/>
        <v/>
      </c>
    </row>
    <row r="70" spans="1:100" ht="17.25" customHeight="1" x14ac:dyDescent="0.15">
      <c r="A70" s="58">
        <v>62</v>
      </c>
      <c r="B70" s="289"/>
      <c r="C70" s="65"/>
      <c r="D70" s="286"/>
      <c r="E70" s="62"/>
      <c r="F70" s="68"/>
      <c r="G70" s="286"/>
      <c r="H70" s="328"/>
      <c r="I70" s="19" t="str">
        <f t="shared" si="87"/>
        <v/>
      </c>
      <c r="J70" s="17" t="str">
        <f t="shared" si="88"/>
        <v/>
      </c>
      <c r="K70" s="17" t="str">
        <f>IF(BH70="1",COUNTIF(BH$9:BH70,"1"),"")</f>
        <v/>
      </c>
      <c r="L70" s="17" t="str">
        <f t="shared" si="89"/>
        <v/>
      </c>
      <c r="M70" s="17" t="str">
        <f t="shared" si="90"/>
        <v/>
      </c>
      <c r="N70" s="17" t="str">
        <f>IF(BI70="1",COUNTIF(BI$9:BI70,"1"),"")</f>
        <v/>
      </c>
      <c r="O70" s="17" t="str">
        <f t="shared" si="91"/>
        <v/>
      </c>
      <c r="P70" s="20" t="str">
        <f t="shared" si="92"/>
        <v/>
      </c>
      <c r="Q70" s="1"/>
      <c r="R70" s="12">
        <f t="shared" ca="1" si="123"/>
        <v>14</v>
      </c>
      <c r="S70" s="43">
        <f t="shared" ca="1" si="123"/>
        <v>1</v>
      </c>
      <c r="T70" s="43">
        <f t="shared" ca="1" si="123"/>
        <v>0</v>
      </c>
      <c r="U70" s="43">
        <f t="shared" ca="1" si="123"/>
        <v>0</v>
      </c>
      <c r="V70" s="43">
        <f t="shared" ca="1" si="123"/>
        <v>0</v>
      </c>
      <c r="W70" s="43">
        <f t="shared" ca="1" si="123"/>
        <v>0</v>
      </c>
      <c r="X70" s="71"/>
      <c r="Y70" s="72">
        <f t="shared" ca="1" si="124"/>
        <v>14</v>
      </c>
      <c r="Z70" s="73">
        <f t="shared" ca="1" si="124"/>
        <v>1</v>
      </c>
      <c r="AA70" s="73">
        <f t="shared" ca="1" si="124"/>
        <v>1</v>
      </c>
      <c r="AB70" s="73">
        <f t="shared" ca="1" si="124"/>
        <v>0</v>
      </c>
      <c r="AC70" s="73">
        <f t="shared" ca="1" si="124"/>
        <v>0</v>
      </c>
      <c r="AD70" s="73">
        <f t="shared" ca="1" si="124"/>
        <v>0</v>
      </c>
      <c r="AE70" s="71"/>
      <c r="AH70" s="2" t="str">
        <f t="shared" si="77"/>
        <v/>
      </c>
      <c r="AI70" s="2" t="str">
        <f t="shared" si="78"/>
        <v/>
      </c>
      <c r="AJ70" s="2" t="str">
        <f t="shared" si="42"/>
        <v/>
      </c>
      <c r="AK70" s="2" t="str">
        <f t="shared" si="43"/>
        <v/>
      </c>
      <c r="AL70" s="2" t="str">
        <f t="shared" si="44"/>
        <v/>
      </c>
      <c r="AM70" s="2" t="str">
        <f t="shared" si="45"/>
        <v/>
      </c>
      <c r="AN70" s="2" t="str">
        <f t="shared" si="46"/>
        <v/>
      </c>
      <c r="AO70" s="2" t="str">
        <f t="shared" si="79"/>
        <v/>
      </c>
      <c r="AP70" s="2" t="str">
        <f t="shared" si="80"/>
        <v/>
      </c>
      <c r="AQ70" s="2" t="str">
        <f t="shared" si="71"/>
        <v/>
      </c>
      <c r="AR70" s="2" t="str">
        <f t="shared" si="49"/>
        <v/>
      </c>
      <c r="AS70" s="2" t="str">
        <f t="shared" si="50"/>
        <v/>
      </c>
      <c r="AT70" s="2" t="str">
        <f t="shared" si="51"/>
        <v/>
      </c>
      <c r="AU70" s="2" t="str">
        <f t="shared" si="52"/>
        <v/>
      </c>
      <c r="AV70" s="2" t="str">
        <f t="shared" si="53"/>
        <v xml:space="preserve"> </v>
      </c>
      <c r="AW70" s="2" t="str">
        <f t="shared" si="125"/>
        <v xml:space="preserve"> </v>
      </c>
      <c r="AX70" s="2" t="str">
        <f t="shared" si="126"/>
        <v xml:space="preserve"> </v>
      </c>
      <c r="AY70" s="2" t="str">
        <f t="shared" si="127"/>
        <v xml:space="preserve"> </v>
      </c>
      <c r="AZ70" s="2"/>
      <c r="BA70" s="2" t="str">
        <f t="shared" si="54"/>
        <v/>
      </c>
      <c r="BB70" s="2" t="str">
        <f t="shared" si="55"/>
        <v/>
      </c>
      <c r="BC70" s="2" t="str">
        <f t="shared" si="56"/>
        <v/>
      </c>
      <c r="BD70" s="2" t="str">
        <f t="shared" si="57"/>
        <v/>
      </c>
      <c r="BH70" s="13" t="str">
        <f t="shared" si="58"/>
        <v/>
      </c>
      <c r="BI70" s="15" t="str">
        <f t="shared" si="59"/>
        <v/>
      </c>
      <c r="BJ70" s="4" t="str">
        <f t="shared" si="93"/>
        <v/>
      </c>
      <c r="BK70" s="7" t="str">
        <f t="shared" si="94"/>
        <v/>
      </c>
      <c r="BL70" s="7" t="str">
        <f t="shared" si="95"/>
        <v/>
      </c>
      <c r="BM70" s="8" t="str">
        <f t="shared" si="60"/>
        <v/>
      </c>
      <c r="BN70" s="8" t="str">
        <f t="shared" si="96"/>
        <v/>
      </c>
      <c r="BO70" s="8" t="str">
        <f t="shared" si="76"/>
        <v/>
      </c>
      <c r="BP70" s="8" t="str">
        <f t="shared" si="97"/>
        <v/>
      </c>
      <c r="BQ70" s="8" t="str">
        <f t="shared" si="98"/>
        <v/>
      </c>
      <c r="BR70" s="8" t="str">
        <f t="shared" si="99"/>
        <v/>
      </c>
      <c r="BS70" s="8" t="str">
        <f t="shared" si="62"/>
        <v/>
      </c>
      <c r="BT70" s="9" t="str">
        <f t="shared" si="63"/>
        <v/>
      </c>
      <c r="BU70" s="10" t="str">
        <f t="shared" si="100"/>
        <v/>
      </c>
      <c r="BV70" s="7" t="str">
        <f t="shared" si="101"/>
        <v/>
      </c>
      <c r="BW70" s="7" t="str">
        <f t="shared" si="102"/>
        <v/>
      </c>
      <c r="BX70" s="5" t="str">
        <f t="shared" si="103"/>
        <v/>
      </c>
      <c r="BY70" s="3" t="str">
        <f t="shared" si="104"/>
        <v/>
      </c>
      <c r="BZ70" s="5" t="str">
        <f t="shared" si="105"/>
        <v/>
      </c>
      <c r="CA70" s="8" t="str">
        <f t="shared" si="30"/>
        <v/>
      </c>
      <c r="CB70" s="8" t="str">
        <f t="shared" si="64"/>
        <v/>
      </c>
      <c r="CC70" s="8" t="str">
        <f t="shared" si="106"/>
        <v/>
      </c>
      <c r="CD70" s="8" t="str">
        <f t="shared" si="107"/>
        <v/>
      </c>
      <c r="CE70" s="8" t="str">
        <f t="shared" si="108"/>
        <v/>
      </c>
      <c r="CF70" s="8" t="str">
        <f t="shared" si="65"/>
        <v/>
      </c>
      <c r="CG70" s="8" t="str">
        <f t="shared" si="109"/>
        <v/>
      </c>
      <c r="CH70" s="8" t="str">
        <f t="shared" si="110"/>
        <v/>
      </c>
      <c r="CI70" s="4"/>
      <c r="CJ70" s="4" t="str">
        <f t="shared" si="36"/>
        <v/>
      </c>
      <c r="CK70" s="5" t="str">
        <f t="shared" si="111"/>
        <v/>
      </c>
      <c r="CL70" s="1" t="str">
        <f t="shared" si="66"/>
        <v/>
      </c>
      <c r="CM70" s="326" t="str">
        <f t="shared" si="67"/>
        <v/>
      </c>
      <c r="CN70" s="326" t="str">
        <f t="shared" si="68"/>
        <v/>
      </c>
      <c r="CO70" s="327" t="str">
        <f t="shared" si="72"/>
        <v/>
      </c>
      <c r="CP70" s="327"/>
      <c r="CQ70" s="327" t="str">
        <f t="shared" si="73"/>
        <v/>
      </c>
      <c r="CR70" s="327" t="str">
        <f t="shared" si="69"/>
        <v/>
      </c>
      <c r="CS70" s="327" t="str">
        <f t="shared" si="70"/>
        <v/>
      </c>
      <c r="CT70" s="327" t="str">
        <f t="shared" si="74"/>
        <v/>
      </c>
      <c r="CU70" s="327"/>
      <c r="CV70" s="327" t="str">
        <f t="shared" si="75"/>
        <v/>
      </c>
    </row>
    <row r="71" spans="1:100" ht="17.25" customHeight="1" x14ac:dyDescent="0.15">
      <c r="A71" s="58">
        <v>63</v>
      </c>
      <c r="B71" s="289" t="s">
        <v>158</v>
      </c>
      <c r="C71" s="65"/>
      <c r="D71" s="286"/>
      <c r="E71" s="62" t="s">
        <v>497</v>
      </c>
      <c r="F71" s="68"/>
      <c r="G71" s="286"/>
      <c r="H71" s="328"/>
      <c r="I71" s="19" t="str">
        <f t="shared" si="87"/>
        <v/>
      </c>
      <c r="J71" s="17" t="str">
        <f t="shared" si="88"/>
        <v/>
      </c>
      <c r="K71" s="17" t="str">
        <f>IF(BH71="1",COUNTIF(BH$9:BH71,"1"),"")</f>
        <v/>
      </c>
      <c r="L71" s="17" t="str">
        <f t="shared" si="89"/>
        <v>延2</v>
      </c>
      <c r="M71" s="17" t="str">
        <f t="shared" si="90"/>
        <v>前半</v>
      </c>
      <c r="N71" s="17" t="str">
        <f>IF(BI71="1",COUNTIF(BI$9:BI71,"1"),"")</f>
        <v/>
      </c>
      <c r="O71" s="17" t="str">
        <f t="shared" si="91"/>
        <v/>
      </c>
      <c r="P71" s="20" t="str">
        <f t="shared" si="92"/>
        <v/>
      </c>
      <c r="Q71" s="1"/>
      <c r="R71" s="12">
        <f t="shared" ca="1" si="123"/>
        <v>15</v>
      </c>
      <c r="S71" s="43">
        <f t="shared" ca="1" si="123"/>
        <v>0</v>
      </c>
      <c r="T71" s="43">
        <f t="shared" ca="1" si="123"/>
        <v>0</v>
      </c>
      <c r="U71" s="43">
        <f t="shared" ca="1" si="123"/>
        <v>0</v>
      </c>
      <c r="V71" s="43">
        <f t="shared" ca="1" si="123"/>
        <v>0</v>
      </c>
      <c r="W71" s="43">
        <f t="shared" ca="1" si="123"/>
        <v>0</v>
      </c>
      <c r="X71" s="71"/>
      <c r="Y71" s="72">
        <f t="shared" ca="1" si="124"/>
        <v>15</v>
      </c>
      <c r="Z71" s="73">
        <f t="shared" ca="1" si="124"/>
        <v>4</v>
      </c>
      <c r="AA71" s="73">
        <f t="shared" ca="1" si="124"/>
        <v>0</v>
      </c>
      <c r="AB71" s="73">
        <f t="shared" ca="1" si="124"/>
        <v>0</v>
      </c>
      <c r="AC71" s="73">
        <f t="shared" ca="1" si="124"/>
        <v>0</v>
      </c>
      <c r="AD71" s="73">
        <f t="shared" ca="1" si="124"/>
        <v>0</v>
      </c>
      <c r="AE71" s="71"/>
      <c r="AH71" s="2" t="str">
        <f t="shared" si="77"/>
        <v/>
      </c>
      <c r="AI71" s="2" t="str">
        <f t="shared" si="78"/>
        <v/>
      </c>
      <c r="AJ71" s="2" t="str">
        <f t="shared" si="42"/>
        <v/>
      </c>
      <c r="AK71" s="2" t="str">
        <f t="shared" si="43"/>
        <v/>
      </c>
      <c r="AL71" s="2" t="str">
        <f t="shared" si="44"/>
        <v/>
      </c>
      <c r="AM71" s="2" t="str">
        <f t="shared" si="45"/>
        <v/>
      </c>
      <c r="AN71" s="2" t="str">
        <f t="shared" si="46"/>
        <v/>
      </c>
      <c r="AO71" s="2" t="str">
        <f t="shared" si="79"/>
        <v/>
      </c>
      <c r="AP71" s="2" t="str">
        <f t="shared" si="80"/>
        <v/>
      </c>
      <c r="AQ71" s="2" t="str">
        <f t="shared" si="71"/>
        <v/>
      </c>
      <c r="AR71" s="2" t="str">
        <f t="shared" si="49"/>
        <v/>
      </c>
      <c r="AS71" s="2" t="str">
        <f t="shared" si="50"/>
        <v/>
      </c>
      <c r="AT71" s="2" t="str">
        <f t="shared" si="51"/>
        <v/>
      </c>
      <c r="AU71" s="2" t="str">
        <f t="shared" si="52"/>
        <v/>
      </c>
      <c r="AV71" s="2" t="str">
        <f t="shared" si="53"/>
        <v xml:space="preserve"> </v>
      </c>
      <c r="AW71" s="2" t="str">
        <f t="shared" si="125"/>
        <v xml:space="preserve"> </v>
      </c>
      <c r="AX71" s="2" t="str">
        <f t="shared" si="126"/>
        <v xml:space="preserve"> </v>
      </c>
      <c r="AY71" s="2" t="str">
        <f t="shared" si="127"/>
        <v xml:space="preserve"> </v>
      </c>
      <c r="AZ71" s="2"/>
      <c r="BA71" s="2" t="str">
        <f t="shared" si="54"/>
        <v/>
      </c>
      <c r="BB71" s="2" t="str">
        <f t="shared" si="55"/>
        <v/>
      </c>
      <c r="BC71" s="2" t="str">
        <f t="shared" si="56"/>
        <v/>
      </c>
      <c r="BD71" s="2" t="str">
        <f t="shared" si="57"/>
        <v/>
      </c>
      <c r="BH71" s="13" t="str">
        <f t="shared" si="58"/>
        <v/>
      </c>
      <c r="BI71" s="15" t="str">
        <f t="shared" si="59"/>
        <v/>
      </c>
      <c r="BJ71" s="4" t="str">
        <f t="shared" si="93"/>
        <v/>
      </c>
      <c r="BK71" s="7" t="str">
        <f t="shared" si="94"/>
        <v/>
      </c>
      <c r="BL71" s="7" t="str">
        <f t="shared" si="95"/>
        <v/>
      </c>
      <c r="BM71" s="8" t="str">
        <f t="shared" si="60"/>
        <v/>
      </c>
      <c r="BN71" s="8" t="str">
        <f t="shared" si="96"/>
        <v/>
      </c>
      <c r="BO71" s="8" t="str">
        <f t="shared" si="76"/>
        <v/>
      </c>
      <c r="BP71" s="8" t="str">
        <f t="shared" si="97"/>
        <v>延2</v>
      </c>
      <c r="BQ71" s="8" t="str">
        <f t="shared" si="98"/>
        <v>前半</v>
      </c>
      <c r="BR71" s="8" t="str">
        <f t="shared" si="99"/>
        <v/>
      </c>
      <c r="BS71" s="8" t="str">
        <f t="shared" si="62"/>
        <v/>
      </c>
      <c r="BT71" s="9" t="str">
        <f t="shared" si="63"/>
        <v/>
      </c>
      <c r="BU71" s="10" t="str">
        <f t="shared" si="100"/>
        <v/>
      </c>
      <c r="BV71" s="7" t="str">
        <f t="shared" si="101"/>
        <v/>
      </c>
      <c r="BW71" s="7" t="str">
        <f t="shared" si="102"/>
        <v/>
      </c>
      <c r="BX71" s="5" t="str">
        <f t="shared" si="103"/>
        <v/>
      </c>
      <c r="BY71" s="3" t="str">
        <f t="shared" si="104"/>
        <v/>
      </c>
      <c r="BZ71" s="5" t="str">
        <f t="shared" si="105"/>
        <v/>
      </c>
      <c r="CA71" s="8" t="str">
        <f t="shared" si="30"/>
        <v/>
      </c>
      <c r="CB71" s="8" t="str">
        <f t="shared" si="64"/>
        <v/>
      </c>
      <c r="CC71" s="8" t="str">
        <f t="shared" si="106"/>
        <v/>
      </c>
      <c r="CD71" s="8" t="str">
        <f t="shared" si="107"/>
        <v/>
      </c>
      <c r="CE71" s="8" t="str">
        <f t="shared" si="108"/>
        <v/>
      </c>
      <c r="CF71" s="8" t="str">
        <f t="shared" si="65"/>
        <v/>
      </c>
      <c r="CG71" s="8" t="str">
        <f t="shared" si="109"/>
        <v/>
      </c>
      <c r="CH71" s="8" t="str">
        <f t="shared" si="110"/>
        <v/>
      </c>
      <c r="CI71" s="4"/>
      <c r="CJ71" s="4" t="str">
        <f t="shared" si="36"/>
        <v/>
      </c>
      <c r="CK71" s="5" t="str">
        <f t="shared" si="111"/>
        <v/>
      </c>
      <c r="CL71" s="1" t="str">
        <f t="shared" si="66"/>
        <v/>
      </c>
      <c r="CM71" s="326" t="str">
        <f t="shared" si="67"/>
        <v/>
      </c>
      <c r="CN71" s="326" t="str">
        <f t="shared" si="68"/>
        <v/>
      </c>
      <c r="CO71" s="327" t="str">
        <f t="shared" si="72"/>
        <v/>
      </c>
      <c r="CP71" s="327"/>
      <c r="CQ71" s="327" t="str">
        <f t="shared" si="73"/>
        <v/>
      </c>
      <c r="CR71" s="327" t="str">
        <f t="shared" si="69"/>
        <v/>
      </c>
      <c r="CS71" s="327" t="str">
        <f t="shared" si="70"/>
        <v/>
      </c>
      <c r="CT71" s="327" t="str">
        <f t="shared" si="74"/>
        <v/>
      </c>
      <c r="CU71" s="327"/>
      <c r="CV71" s="327" t="str">
        <f t="shared" si="75"/>
        <v/>
      </c>
    </row>
    <row r="72" spans="1:100" ht="17.25" customHeight="1" x14ac:dyDescent="0.15">
      <c r="A72" s="58">
        <v>64</v>
      </c>
      <c r="B72" s="289" t="s">
        <v>419</v>
      </c>
      <c r="C72" s="65">
        <v>2</v>
      </c>
      <c r="D72" s="286" t="s">
        <v>393</v>
      </c>
      <c r="E72" s="62" t="s">
        <v>498</v>
      </c>
      <c r="F72" s="68"/>
      <c r="G72" s="286"/>
      <c r="H72" s="328"/>
      <c r="I72" s="19" t="str">
        <f t="shared" si="87"/>
        <v>2</v>
      </c>
      <c r="J72" s="17" t="str">
        <f t="shared" si="88"/>
        <v/>
      </c>
      <c r="K72" s="17">
        <f>IF(BH72="1",COUNTIF(BH$9:BH72,"1"),"")</f>
        <v>22</v>
      </c>
      <c r="L72" s="17" t="str">
        <f t="shared" si="89"/>
        <v>00</v>
      </c>
      <c r="M72" s="17" t="str">
        <f t="shared" si="90"/>
        <v>30</v>
      </c>
      <c r="N72" s="17" t="str">
        <f>IF(BI72="1",COUNTIF(BI$9:BI72,"1"),"")</f>
        <v/>
      </c>
      <c r="O72" s="17" t="str">
        <f t="shared" si="91"/>
        <v/>
      </c>
      <c r="P72" s="20" t="str">
        <f t="shared" si="92"/>
        <v/>
      </c>
      <c r="Q72" s="1"/>
      <c r="R72" s="12">
        <f t="shared" ca="1" si="123"/>
        <v>16</v>
      </c>
      <c r="S72" s="43">
        <f t="shared" ca="1" si="123"/>
        <v>0</v>
      </c>
      <c r="T72" s="43">
        <f t="shared" ca="1" si="123"/>
        <v>0</v>
      </c>
      <c r="U72" s="43">
        <f t="shared" ca="1" si="123"/>
        <v>0</v>
      </c>
      <c r="V72" s="43">
        <f t="shared" ca="1" si="123"/>
        <v>0</v>
      </c>
      <c r="W72" s="43">
        <f t="shared" ca="1" si="123"/>
        <v>0</v>
      </c>
      <c r="X72" s="71"/>
      <c r="Y72" s="72">
        <f t="shared" ca="1" si="124"/>
        <v>16</v>
      </c>
      <c r="Z72" s="73">
        <f t="shared" ca="1" si="124"/>
        <v>0</v>
      </c>
      <c r="AA72" s="73">
        <f t="shared" ca="1" si="124"/>
        <v>0</v>
      </c>
      <c r="AB72" s="73">
        <f t="shared" ca="1" si="124"/>
        <v>0</v>
      </c>
      <c r="AC72" s="73">
        <f t="shared" ca="1" si="124"/>
        <v>0</v>
      </c>
      <c r="AD72" s="73">
        <f t="shared" ca="1" si="124"/>
        <v>0</v>
      </c>
      <c r="AE72" s="71"/>
      <c r="AH72" s="2">
        <f t="shared" si="77"/>
        <v>2</v>
      </c>
      <c r="AI72" s="2" t="str">
        <f t="shared" si="78"/>
        <v/>
      </c>
      <c r="AJ72" s="2" t="str">
        <f t="shared" si="42"/>
        <v/>
      </c>
      <c r="AK72" s="2" t="str">
        <f t="shared" si="43"/>
        <v/>
      </c>
      <c r="AL72" s="2" t="str">
        <f t="shared" si="44"/>
        <v/>
      </c>
      <c r="AM72" s="2" t="str">
        <f t="shared" si="45"/>
        <v/>
      </c>
      <c r="AN72" s="2" t="str">
        <f t="shared" si="46"/>
        <v/>
      </c>
      <c r="AO72" s="2" t="str">
        <f t="shared" si="79"/>
        <v/>
      </c>
      <c r="AP72" s="2" t="str">
        <f t="shared" si="80"/>
        <v/>
      </c>
      <c r="AQ72" s="2" t="str">
        <f t="shared" si="71"/>
        <v/>
      </c>
      <c r="AR72" s="2" t="str">
        <f t="shared" si="49"/>
        <v/>
      </c>
      <c r="AS72" s="2" t="str">
        <f t="shared" si="50"/>
        <v/>
      </c>
      <c r="AT72" s="2" t="str">
        <f t="shared" si="51"/>
        <v/>
      </c>
      <c r="AU72" s="2" t="str">
        <f t="shared" si="52"/>
        <v/>
      </c>
      <c r="AV72" s="2" t="str">
        <f t="shared" si="53"/>
        <v xml:space="preserve"> </v>
      </c>
      <c r="AW72" s="2" t="str">
        <f t="shared" si="125"/>
        <v xml:space="preserve"> </v>
      </c>
      <c r="AX72" s="2" t="str">
        <f t="shared" si="126"/>
        <v xml:space="preserve"> </v>
      </c>
      <c r="AY72" s="2" t="str">
        <f t="shared" si="127"/>
        <v xml:space="preserve"> </v>
      </c>
      <c r="AZ72" s="2"/>
      <c r="BA72" s="2" t="str">
        <f t="shared" si="54"/>
        <v/>
      </c>
      <c r="BB72" s="2" t="str">
        <f t="shared" si="55"/>
        <v/>
      </c>
      <c r="BC72" s="2" t="str">
        <f t="shared" si="56"/>
        <v/>
      </c>
      <c r="BD72" s="2" t="str">
        <f t="shared" si="57"/>
        <v/>
      </c>
      <c r="BH72" s="13" t="str">
        <f t="shared" si="58"/>
        <v>1</v>
      </c>
      <c r="BI72" s="15" t="str">
        <f t="shared" si="59"/>
        <v/>
      </c>
      <c r="BJ72" s="4">
        <f t="shared" si="93"/>
        <v>2</v>
      </c>
      <c r="BK72" s="7" t="str">
        <f t="shared" si="94"/>
        <v/>
      </c>
      <c r="BL72" s="7" t="str">
        <f t="shared" si="95"/>
        <v>得点</v>
      </c>
      <c r="BM72" s="8">
        <f t="shared" si="60"/>
        <v>2</v>
      </c>
      <c r="BN72" s="8" t="str">
        <f t="shared" si="96"/>
        <v/>
      </c>
      <c r="BO72" s="8" t="str">
        <f t="shared" si="76"/>
        <v>1</v>
      </c>
      <c r="BP72" s="8" t="str">
        <f t="shared" si="97"/>
        <v>00</v>
      </c>
      <c r="BQ72" s="8" t="str">
        <f t="shared" si="98"/>
        <v>30</v>
      </c>
      <c r="BR72" s="8" t="str">
        <f t="shared" si="99"/>
        <v/>
      </c>
      <c r="BS72" s="8" t="str">
        <f t="shared" si="62"/>
        <v/>
      </c>
      <c r="BT72" s="9" t="str">
        <f t="shared" si="63"/>
        <v/>
      </c>
      <c r="BU72" s="10">
        <f t="shared" si="100"/>
        <v>0</v>
      </c>
      <c r="BV72" s="7" t="str">
        <f t="shared" si="101"/>
        <v/>
      </c>
      <c r="BW72" s="7" t="str">
        <f t="shared" si="102"/>
        <v/>
      </c>
      <c r="BX72" s="5" t="str">
        <f t="shared" si="103"/>
        <v/>
      </c>
      <c r="BY72" s="3" t="str">
        <f t="shared" si="104"/>
        <v/>
      </c>
      <c r="BZ72" s="5" t="str">
        <f t="shared" si="105"/>
        <v/>
      </c>
      <c r="CA72" s="8" t="str">
        <f t="shared" si="30"/>
        <v/>
      </c>
      <c r="CB72" s="8" t="str">
        <f t="shared" si="64"/>
        <v/>
      </c>
      <c r="CC72" s="8" t="str">
        <f t="shared" si="106"/>
        <v/>
      </c>
      <c r="CD72" s="8" t="str">
        <f t="shared" si="107"/>
        <v/>
      </c>
      <c r="CE72" s="8" t="str">
        <f t="shared" si="108"/>
        <v/>
      </c>
      <c r="CF72" s="8" t="str">
        <f t="shared" si="65"/>
        <v/>
      </c>
      <c r="CG72" s="8" t="str">
        <f t="shared" si="109"/>
        <v/>
      </c>
      <c r="CH72" s="8" t="str">
        <f t="shared" si="110"/>
        <v/>
      </c>
      <c r="CI72" s="4"/>
      <c r="CJ72" s="4" t="str">
        <f t="shared" si="36"/>
        <v/>
      </c>
      <c r="CK72" s="5" t="str">
        <f t="shared" si="111"/>
        <v/>
      </c>
      <c r="CL72" s="1" t="str">
        <f t="shared" si="66"/>
        <v/>
      </c>
      <c r="CM72" s="326" t="str">
        <f t="shared" si="67"/>
        <v/>
      </c>
      <c r="CN72" s="326" t="str">
        <f t="shared" si="68"/>
        <v/>
      </c>
      <c r="CO72" s="327" t="str">
        <f t="shared" si="72"/>
        <v/>
      </c>
      <c r="CP72" s="327"/>
      <c r="CQ72" s="327" t="str">
        <f t="shared" si="73"/>
        <v/>
      </c>
      <c r="CR72" s="327" t="str">
        <f t="shared" si="69"/>
        <v/>
      </c>
      <c r="CS72" s="327" t="str">
        <f t="shared" si="70"/>
        <v/>
      </c>
      <c r="CT72" s="327" t="str">
        <f t="shared" si="74"/>
        <v/>
      </c>
      <c r="CU72" s="327"/>
      <c r="CV72" s="327" t="str">
        <f t="shared" si="75"/>
        <v/>
      </c>
    </row>
    <row r="73" spans="1:100" ht="17.25" customHeight="1" x14ac:dyDescent="0.15">
      <c r="A73" s="58">
        <v>65</v>
      </c>
      <c r="B73" s="289" t="s">
        <v>420</v>
      </c>
      <c r="C73" s="65">
        <v>4</v>
      </c>
      <c r="D73" s="286" t="s">
        <v>393</v>
      </c>
      <c r="E73" s="62" t="s">
        <v>499</v>
      </c>
      <c r="F73" s="68"/>
      <c r="G73" s="286"/>
      <c r="H73" s="328"/>
      <c r="I73" s="19" t="str">
        <f t="shared" ref="I73:I107" si="128">BM73&amp;CA73&amp;CO73</f>
        <v/>
      </c>
      <c r="J73" s="17" t="str">
        <f t="shared" ref="J73:J107" si="129">BN73&amp;CB73</f>
        <v/>
      </c>
      <c r="K73" s="17" t="str">
        <f>IF(BH73="1",COUNTIF(BH$9:BH73,"1"),"")</f>
        <v/>
      </c>
      <c r="L73" s="17" t="str">
        <f t="shared" ref="L73:L107" si="130">BP73&amp;CD73&amp;CR73</f>
        <v>01</v>
      </c>
      <c r="M73" s="17" t="str">
        <f t="shared" ref="M73:M107" si="131">BQ73&amp;CE73&amp;CS73</f>
        <v>22</v>
      </c>
      <c r="N73" s="17">
        <f>IF(BI73="1",COUNTIF(BI$9:BI73,"1"),"")</f>
        <v>22</v>
      </c>
      <c r="O73" s="17" t="str">
        <f t="shared" ref="O73:O107" si="132">BS73&amp;CG73</f>
        <v/>
      </c>
      <c r="P73" s="20" t="str">
        <f t="shared" ref="P73:P107" si="133">BT73&amp;CH73&amp;CV73</f>
        <v>4</v>
      </c>
      <c r="Q73" s="1"/>
      <c r="R73" s="53" t="str">
        <f t="shared" si="123"/>
        <v>A</v>
      </c>
      <c r="S73" s="362">
        <f t="shared" ca="1" si="123"/>
        <v>27</v>
      </c>
      <c r="T73" s="43">
        <f t="shared" si="123"/>
        <v>0</v>
      </c>
      <c r="U73" s="43">
        <f t="shared" si="123"/>
        <v>0</v>
      </c>
      <c r="V73" s="43">
        <f t="shared" si="123"/>
        <v>0</v>
      </c>
      <c r="W73" s="43">
        <f t="shared" si="123"/>
        <v>0</v>
      </c>
      <c r="X73" s="71"/>
      <c r="Y73" s="74" t="str">
        <f t="shared" si="124"/>
        <v>A</v>
      </c>
      <c r="Z73" s="364">
        <f t="shared" ca="1" si="124"/>
        <v>28</v>
      </c>
      <c r="AA73" s="73">
        <f t="shared" si="124"/>
        <v>0</v>
      </c>
      <c r="AB73" s="73">
        <f t="shared" si="124"/>
        <v>0</v>
      </c>
      <c r="AC73" s="73">
        <f t="shared" si="124"/>
        <v>0</v>
      </c>
      <c r="AD73" s="73">
        <f t="shared" si="124"/>
        <v>0</v>
      </c>
      <c r="AE73" s="71"/>
      <c r="AH73" s="2" t="str">
        <f t="shared" si="77"/>
        <v/>
      </c>
      <c r="AI73" s="2" t="str">
        <f t="shared" si="78"/>
        <v/>
      </c>
      <c r="AJ73" s="2" t="str">
        <f t="shared" si="42"/>
        <v/>
      </c>
      <c r="AK73" s="2" t="str">
        <f t="shared" si="43"/>
        <v/>
      </c>
      <c r="AL73" s="2" t="str">
        <f t="shared" si="44"/>
        <v/>
      </c>
      <c r="AM73" s="2" t="str">
        <f t="shared" si="45"/>
        <v/>
      </c>
      <c r="AN73" s="2" t="str">
        <f t="shared" si="46"/>
        <v/>
      </c>
      <c r="AO73" s="2" t="str">
        <f t="shared" si="79"/>
        <v/>
      </c>
      <c r="AP73" s="2">
        <f t="shared" si="80"/>
        <v>4</v>
      </c>
      <c r="AQ73" s="2" t="str">
        <f t="shared" si="71"/>
        <v/>
      </c>
      <c r="AR73" s="2" t="str">
        <f t="shared" si="49"/>
        <v/>
      </c>
      <c r="AS73" s="2" t="str">
        <f t="shared" si="50"/>
        <v/>
      </c>
      <c r="AT73" s="2" t="str">
        <f t="shared" si="51"/>
        <v/>
      </c>
      <c r="AU73" s="2" t="str">
        <f t="shared" si="52"/>
        <v/>
      </c>
      <c r="AV73" s="2" t="str">
        <f t="shared" si="53"/>
        <v xml:space="preserve"> </v>
      </c>
      <c r="AW73" s="2" t="str">
        <f t="shared" si="125"/>
        <v xml:space="preserve"> </v>
      </c>
      <c r="AX73" s="2" t="str">
        <f t="shared" si="126"/>
        <v xml:space="preserve"> </v>
      </c>
      <c r="AY73" s="2" t="str">
        <f t="shared" si="127"/>
        <v xml:space="preserve"> </v>
      </c>
      <c r="AZ73" s="2"/>
      <c r="BA73" s="2" t="str">
        <f t="shared" si="54"/>
        <v/>
      </c>
      <c r="BB73" s="2" t="str">
        <f t="shared" si="55"/>
        <v/>
      </c>
      <c r="BC73" s="2" t="str">
        <f t="shared" si="56"/>
        <v/>
      </c>
      <c r="BD73" s="2" t="str">
        <f t="shared" si="57"/>
        <v/>
      </c>
      <c r="BH73" s="13" t="str">
        <f t="shared" si="58"/>
        <v/>
      </c>
      <c r="BI73" s="15" t="str">
        <f t="shared" si="59"/>
        <v>1</v>
      </c>
      <c r="BJ73" s="4" t="str">
        <f t="shared" ref="BJ73:BJ107" si="134">IF(B73=+$C$1,C73,"")</f>
        <v/>
      </c>
      <c r="BK73" s="7" t="str">
        <f t="shared" ref="BK73:BK107" si="135">IF(D73="7m得点","○",IF(D73="7m失敗","×",IF(D73="警告","W",IF(D73="退場","S",IF(D73="失格","D",IF(D73="失格報告書","DR",IF(D73="タイムアウト","T","")))))))</f>
        <v/>
      </c>
      <c r="BL73" s="7" t="str">
        <f t="shared" ref="BL73:BL107" si="136">IF(B73=+C$1,D73,"")</f>
        <v/>
      </c>
      <c r="BM73" s="8" t="str">
        <f t="shared" si="60"/>
        <v/>
      </c>
      <c r="BN73" s="8" t="str">
        <f t="shared" ref="BN73:BN107" si="137">IF(B73=+$C$1,BK73,"")</f>
        <v/>
      </c>
      <c r="BO73" s="8" t="str">
        <f t="shared" si="76"/>
        <v/>
      </c>
      <c r="BP73" s="8" t="str">
        <f t="shared" ref="BP73:BP107" si="138">IF(B73=+$C$1,MID($E73,1,2),IF(B73="period",MID($E73,1,2),""))</f>
        <v/>
      </c>
      <c r="BQ73" s="8" t="str">
        <f t="shared" ref="BQ73:BQ107" si="139">IF(B73=+$C$1,MID($E73,3,2),IF(B73="period",MID($E73,3,2),""))</f>
        <v/>
      </c>
      <c r="BR73" s="8" t="str">
        <f t="shared" ref="BR73:BR107" si="140">IF(B73=+$K$1,"",IF(BX73="○","1",IF(BV73="1","1","")))</f>
        <v/>
      </c>
      <c r="BS73" s="8" t="str">
        <f t="shared" si="62"/>
        <v/>
      </c>
      <c r="BT73" s="9" t="str">
        <f t="shared" si="63"/>
        <v/>
      </c>
      <c r="BU73" s="10" t="str">
        <f t="shared" ref="BU73:BU107" si="141">IF(B73=+$C$1,F73,"")</f>
        <v/>
      </c>
      <c r="BV73" s="7" t="str">
        <f t="shared" ref="BV73:BV107" si="142">IF(B73=+$C$1,BX73,"")</f>
        <v/>
      </c>
      <c r="BW73" s="7" t="str">
        <f t="shared" ref="BW73:BW104" si="143">IF(B73=+$C$1,BX73,"")</f>
        <v/>
      </c>
      <c r="BX73" s="5" t="str">
        <f t="shared" ref="BX73:BX107" si="144">IF(G73="7m得点","○",IF(G73="7m失敗","×",IF(G73="警告","W",IF(G73="退場","S",IF(G73="失格","D",IF(G73="失格報告書","DR",IF(G73="得点","1",IF(G73="タイムアウト","T",""))))))))</f>
        <v/>
      </c>
      <c r="BY73" s="3" t="str">
        <f t="shared" ref="BY73:BY107" si="145">IF(B73=+$K$1,CJ73,"")</f>
        <v/>
      </c>
      <c r="BZ73" s="5">
        <f t="shared" ref="BZ73:BZ107" si="146">IF(B73=+$K$1,F73,"")</f>
        <v>0</v>
      </c>
      <c r="CA73" s="8" t="str">
        <f t="shared" ref="CA73:CA107" si="147">IF(BZ73=0,"",BZ73)</f>
        <v/>
      </c>
      <c r="CB73" s="8" t="str">
        <f t="shared" si="64"/>
        <v/>
      </c>
      <c r="CC73" s="8" t="str">
        <f t="shared" ref="CC73:CC107" si="148">IF(B73=+$C$1,"",IF(CJ73="○","1",IF(CJ73="1","1","")))</f>
        <v/>
      </c>
      <c r="CD73" s="8" t="str">
        <f t="shared" ref="CD73:CD107" si="149">IF(B73=+$K$1,MID($E73,1,2),"")</f>
        <v>01</v>
      </c>
      <c r="CE73" s="8" t="str">
        <f t="shared" ref="CE73:CE107" si="150">IF(B73=+$K$1,MID($E73,3,2),"")</f>
        <v>22</v>
      </c>
      <c r="CF73" s="8" t="str">
        <f t="shared" si="65"/>
        <v>1</v>
      </c>
      <c r="CG73" s="8" t="str">
        <f t="shared" ref="CG73:CG107" si="151">IF(B73=+$K$1,BK73,"")</f>
        <v/>
      </c>
      <c r="CH73" s="8">
        <f t="shared" si="110"/>
        <v>4</v>
      </c>
      <c r="CI73" s="4"/>
      <c r="CJ73" s="4" t="str">
        <f t="shared" ref="CJ73:CJ107" si="152">IF(G73="7m得点","○",IF(G73="7m失敗","×",IF(G73="警告","W",IF(G73="退場","S",IF(G73="失格","D",IF(G73="失格報告書","DR",IF(G73="得点","1",IF(G73="タイムアウト","T",""))))))))</f>
        <v/>
      </c>
      <c r="CK73" s="5" t="str">
        <f t="shared" ref="CK73:CK107" si="153">IF(B73=+$K$1,D73,"")</f>
        <v>得点</v>
      </c>
      <c r="CL73" s="1" t="str">
        <f t="shared" si="66"/>
        <v/>
      </c>
      <c r="CM73" s="326" t="str">
        <f t="shared" si="67"/>
        <v/>
      </c>
      <c r="CN73" s="326" t="str">
        <f t="shared" si="68"/>
        <v/>
      </c>
      <c r="CO73" s="327" t="str">
        <f t="shared" si="72"/>
        <v/>
      </c>
      <c r="CP73" s="327"/>
      <c r="CQ73" s="327" t="str">
        <f t="shared" si="73"/>
        <v/>
      </c>
      <c r="CR73" s="327" t="str">
        <f t="shared" si="69"/>
        <v/>
      </c>
      <c r="CS73" s="327" t="str">
        <f t="shared" si="70"/>
        <v/>
      </c>
      <c r="CT73" s="327" t="str">
        <f t="shared" si="74"/>
        <v/>
      </c>
      <c r="CU73" s="327"/>
      <c r="CV73" s="327" t="str">
        <f t="shared" si="75"/>
        <v/>
      </c>
    </row>
    <row r="74" spans="1:100" ht="17.25" customHeight="1" x14ac:dyDescent="0.15">
      <c r="A74" s="58">
        <v>66</v>
      </c>
      <c r="B74" s="289" t="s">
        <v>419</v>
      </c>
      <c r="C74" s="65">
        <v>2</v>
      </c>
      <c r="D74" s="286" t="s">
        <v>443</v>
      </c>
      <c r="E74" s="62" t="s">
        <v>500</v>
      </c>
      <c r="F74" s="68">
        <v>5</v>
      </c>
      <c r="G74" s="286" t="s">
        <v>462</v>
      </c>
      <c r="H74" s="328"/>
      <c r="I74" s="19" t="str">
        <f t="shared" si="128"/>
        <v>2</v>
      </c>
      <c r="J74" s="17" t="str">
        <f t="shared" si="129"/>
        <v>×</v>
      </c>
      <c r="K74" s="17" t="str">
        <f>IF(BH74="1",COUNTIF(BH$9:BH74,"1"),"")</f>
        <v/>
      </c>
      <c r="L74" s="17" t="str">
        <f t="shared" si="130"/>
        <v>03</v>
      </c>
      <c r="M74" s="17" t="str">
        <f t="shared" si="131"/>
        <v>29</v>
      </c>
      <c r="N74" s="17" t="str">
        <f>IF(BI74="1",COUNTIF(BI$9:BI74,"1"),"")</f>
        <v/>
      </c>
      <c r="O74" s="17" t="str">
        <f t="shared" si="132"/>
        <v>S</v>
      </c>
      <c r="P74" s="20" t="str">
        <f t="shared" si="133"/>
        <v>5</v>
      </c>
      <c r="Q74" s="1"/>
      <c r="R74" s="53" t="str">
        <f>R26</f>
        <v>B</v>
      </c>
      <c r="S74" s="362"/>
      <c r="T74" s="43">
        <f t="shared" ref="T74:W76" si="154">T26</f>
        <v>0</v>
      </c>
      <c r="U74" s="43">
        <f t="shared" si="154"/>
        <v>0</v>
      </c>
      <c r="V74" s="43">
        <f t="shared" si="154"/>
        <v>0</v>
      </c>
      <c r="W74" s="43">
        <f t="shared" si="154"/>
        <v>0</v>
      </c>
      <c r="X74" s="71"/>
      <c r="Y74" s="74" t="str">
        <f>Y26</f>
        <v>B</v>
      </c>
      <c r="Z74" s="364"/>
      <c r="AA74" s="73">
        <f t="shared" ref="AA74:AD76" si="155">AA26</f>
        <v>0</v>
      </c>
      <c r="AB74" s="73">
        <f t="shared" si="155"/>
        <v>0</v>
      </c>
      <c r="AC74" s="73">
        <f t="shared" si="155"/>
        <v>0</v>
      </c>
      <c r="AD74" s="73">
        <f t="shared" si="155"/>
        <v>0</v>
      </c>
      <c r="AE74" s="71"/>
      <c r="AH74" s="2" t="str">
        <f t="shared" si="77"/>
        <v/>
      </c>
      <c r="AI74" s="2" t="str">
        <f t="shared" si="78"/>
        <v/>
      </c>
      <c r="AJ74" s="2" t="str">
        <f t="shared" ref="AJ74:AJ106" si="156">IF(CQ74=1,CO74,"")</f>
        <v/>
      </c>
      <c r="AK74" s="2" t="str">
        <f t="shared" ref="AK74:AK107" si="157">IF($BN74="○",$BN74,"")</f>
        <v/>
      </c>
      <c r="AL74" s="2" t="str">
        <f t="shared" ref="AL74:AL107" si="158">IF($CB74="○",$CB74,"")</f>
        <v/>
      </c>
      <c r="AM74" s="2" t="str">
        <f t="shared" ref="AM74:AM107" si="159">IF($BN74="×",$BN74,"")</f>
        <v>×</v>
      </c>
      <c r="AN74" s="2" t="str">
        <f t="shared" ref="AN74:AN107" si="160">IF($CB74="×",$CB74,"")</f>
        <v/>
      </c>
      <c r="AO74" s="2" t="str">
        <f t="shared" si="79"/>
        <v/>
      </c>
      <c r="AP74" s="2" t="str">
        <f t="shared" si="80"/>
        <v/>
      </c>
      <c r="AQ74" s="2" t="str">
        <f t="shared" si="71"/>
        <v/>
      </c>
      <c r="AR74" s="2" t="str">
        <f t="shared" ref="AR74:AR107" si="161">IF($BS74="○",$BS74,"")</f>
        <v/>
      </c>
      <c r="AS74" s="2" t="str">
        <f t="shared" ref="AS74:AS107" si="162">IF($CG74="○",$CG74,"")</f>
        <v/>
      </c>
      <c r="AT74" s="2" t="str">
        <f t="shared" ref="AT74:AT107" si="163">IF($BS74="×",$BS74,"")</f>
        <v/>
      </c>
      <c r="AU74" s="2" t="str">
        <f t="shared" ref="AU74:AU107" si="164">IF($CG74="×",$CG74,"")</f>
        <v/>
      </c>
      <c r="AV74" s="2" t="str">
        <f t="shared" ref="AV74:AV107" si="165">UPPER(IF(BN74="W",BM74,IF(CB74="W",CA74," ")))</f>
        <v xml:space="preserve"> </v>
      </c>
      <c r="AW74" s="2" t="str">
        <f t="shared" si="125"/>
        <v xml:space="preserve"> </v>
      </c>
      <c r="AX74" s="2" t="str">
        <f t="shared" si="126"/>
        <v xml:space="preserve"> </v>
      </c>
      <c r="AY74" s="2" t="str">
        <f t="shared" si="127"/>
        <v xml:space="preserve"> </v>
      </c>
      <c r="AZ74" s="2"/>
      <c r="BA74" s="2" t="str">
        <f t="shared" ref="BA74:BA107" si="166">UPPER(IF(BS74="W",BT74,IF(CG74="W",CH74,"")))</f>
        <v/>
      </c>
      <c r="BB74" s="2" t="str">
        <f t="shared" ref="BB74:BB107" si="167">UPPER(IF(BS74="S",BT74,IF(CG74="S",CH74,"")))</f>
        <v>5</v>
      </c>
      <c r="BC74" s="2" t="str">
        <f t="shared" ref="BC74:BC107" si="168">UPPER(IF(BS74="D",BT74,IF(CG74="D",CH74,"")))</f>
        <v/>
      </c>
      <c r="BD74" s="2" t="str">
        <f t="shared" ref="BD74:BD107" si="169">UPPER(IF(BS74="DR",BT74,IF(CG74="DR",CH74,"")))</f>
        <v/>
      </c>
      <c r="BE74" s="2"/>
      <c r="BH74" s="13" t="str">
        <f t="shared" ref="BH74:BH107" si="170">BO74&amp;CC74&amp;CQ74</f>
        <v/>
      </c>
      <c r="BI74" s="15" t="str">
        <f t="shared" ref="BI74:BI107" si="171">BR74&amp;CF74&amp;CT74</f>
        <v/>
      </c>
      <c r="BJ74" s="4">
        <f t="shared" si="134"/>
        <v>2</v>
      </c>
      <c r="BK74" s="7" t="str">
        <f t="shared" si="135"/>
        <v>×</v>
      </c>
      <c r="BL74" s="7" t="str">
        <f t="shared" si="136"/>
        <v>7m失敗</v>
      </c>
      <c r="BM74" s="8">
        <f t="shared" ref="BM74:BM107" si="172">IF(BJ74=0,"",BJ74)</f>
        <v>2</v>
      </c>
      <c r="BN74" s="8" t="str">
        <f t="shared" si="137"/>
        <v>×</v>
      </c>
      <c r="BO74" s="8" t="str">
        <f t="shared" ref="BO74:BO107" si="173">IF(BN74="○","1",IF(BL74="得点","1",""))</f>
        <v/>
      </c>
      <c r="BP74" s="8" t="str">
        <f t="shared" si="138"/>
        <v>03</v>
      </c>
      <c r="BQ74" s="8" t="str">
        <f t="shared" si="139"/>
        <v>29</v>
      </c>
      <c r="BR74" s="8" t="str">
        <f t="shared" si="140"/>
        <v/>
      </c>
      <c r="BS74" s="8" t="str">
        <f t="shared" ref="BS74:BS107" si="174">IF(BW74="1","",BW74)</f>
        <v>S</v>
      </c>
      <c r="BT74" s="9">
        <f t="shared" ref="BT74:BT107" si="175">IF(BU74=0,"",BU74)</f>
        <v>5</v>
      </c>
      <c r="BU74" s="10">
        <f t="shared" si="141"/>
        <v>5</v>
      </c>
      <c r="BV74" s="7" t="str">
        <f t="shared" si="142"/>
        <v>S</v>
      </c>
      <c r="BW74" s="7" t="str">
        <f t="shared" si="143"/>
        <v>S</v>
      </c>
      <c r="BX74" s="5" t="str">
        <f t="shared" si="144"/>
        <v>S</v>
      </c>
      <c r="BY74" s="3" t="str">
        <f t="shared" si="145"/>
        <v/>
      </c>
      <c r="BZ74" s="5" t="str">
        <f t="shared" si="146"/>
        <v/>
      </c>
      <c r="CA74" s="8" t="str">
        <f t="shared" si="147"/>
        <v/>
      </c>
      <c r="CB74" s="8" t="str">
        <f t="shared" ref="CB74:CB107" si="176">IF(BY74="","",IF(BY74="1","",BY74))</f>
        <v/>
      </c>
      <c r="CC74" s="8" t="str">
        <f t="shared" si="148"/>
        <v/>
      </c>
      <c r="CD74" s="8" t="str">
        <f t="shared" si="149"/>
        <v/>
      </c>
      <c r="CE74" s="8" t="str">
        <f t="shared" si="150"/>
        <v/>
      </c>
      <c r="CF74" s="8" t="str">
        <f t="shared" ref="CF74:CF107" si="177">IF(CG74="○","1",IF(CK74="得点","1",""))</f>
        <v/>
      </c>
      <c r="CG74" s="8" t="str">
        <f t="shared" si="151"/>
        <v/>
      </c>
      <c r="CH74" s="8" t="str">
        <f t="shared" ref="CH74:CH107" si="178">IF(C74="","",IF(B74=+$K$1,C74,""))</f>
        <v/>
      </c>
      <c r="CI74" s="4"/>
      <c r="CJ74" s="4" t="str">
        <f t="shared" si="152"/>
        <v>S</v>
      </c>
      <c r="CK74" s="5" t="str">
        <f t="shared" si="153"/>
        <v/>
      </c>
      <c r="CL74" s="1" t="str">
        <f t="shared" ref="CL74:CL107" si="179">MID(H74,1,1)</f>
        <v/>
      </c>
      <c r="CM74" s="326" t="str">
        <f t="shared" ref="CM74:CM107" si="180">MID(H74,2,1)</f>
        <v/>
      </c>
      <c r="CN74" s="326" t="str">
        <f t="shared" ref="CN74:CN107" si="181">MID(H74,3,1)</f>
        <v/>
      </c>
      <c r="CO74" s="327" t="str">
        <f t="shared" si="72"/>
        <v/>
      </c>
      <c r="CP74" s="327"/>
      <c r="CQ74" s="327" t="str">
        <f t="shared" si="73"/>
        <v/>
      </c>
      <c r="CR74" s="327" t="str">
        <f t="shared" ref="CR74:CR107" si="182">IF(H74="","",MID(H74,4,2))</f>
        <v/>
      </c>
      <c r="CS74" s="327" t="str">
        <f t="shared" ref="CS74:CS107" si="183">IF(H74="","",MID(H74,6,2))</f>
        <v/>
      </c>
      <c r="CT74" s="327" t="str">
        <f t="shared" si="74"/>
        <v/>
      </c>
      <c r="CU74" s="327"/>
      <c r="CV74" s="327" t="str">
        <f t="shared" si="75"/>
        <v/>
      </c>
    </row>
    <row r="75" spans="1:100" ht="17.25" customHeight="1" x14ac:dyDescent="0.15">
      <c r="A75" s="58">
        <v>67</v>
      </c>
      <c r="B75" s="289"/>
      <c r="C75" s="65"/>
      <c r="D75" s="286"/>
      <c r="E75" s="62"/>
      <c r="F75" s="68"/>
      <c r="G75" s="286"/>
      <c r="H75" s="328"/>
      <c r="I75" s="19" t="str">
        <f t="shared" si="128"/>
        <v/>
      </c>
      <c r="J75" s="17" t="str">
        <f t="shared" si="129"/>
        <v/>
      </c>
      <c r="K75" s="17" t="str">
        <f>IF(BH75="1",COUNTIF(BH$9:BH75,"1"),"")</f>
        <v/>
      </c>
      <c r="L75" s="17" t="str">
        <f t="shared" si="130"/>
        <v/>
      </c>
      <c r="M75" s="17" t="str">
        <f t="shared" si="131"/>
        <v/>
      </c>
      <c r="N75" s="17" t="str">
        <f>IF(BI75="1",COUNTIF(BI$9:BI75,"1"),"")</f>
        <v/>
      </c>
      <c r="O75" s="17" t="str">
        <f t="shared" si="132"/>
        <v/>
      </c>
      <c r="P75" s="20" t="str">
        <f t="shared" si="133"/>
        <v/>
      </c>
      <c r="Q75" s="1"/>
      <c r="R75" s="53" t="str">
        <f>R27</f>
        <v>C</v>
      </c>
      <c r="S75" s="362"/>
      <c r="T75" s="43">
        <f t="shared" si="154"/>
        <v>0</v>
      </c>
      <c r="U75" s="43">
        <f t="shared" si="154"/>
        <v>0</v>
      </c>
      <c r="V75" s="43">
        <f t="shared" si="154"/>
        <v>0</v>
      </c>
      <c r="W75" s="43">
        <f t="shared" si="154"/>
        <v>0</v>
      </c>
      <c r="X75" s="71"/>
      <c r="Y75" s="74" t="str">
        <f>Y27</f>
        <v>C</v>
      </c>
      <c r="Z75" s="364"/>
      <c r="AA75" s="73">
        <f t="shared" si="155"/>
        <v>0</v>
      </c>
      <c r="AB75" s="73">
        <f t="shared" si="155"/>
        <v>0</v>
      </c>
      <c r="AC75" s="73">
        <f t="shared" si="155"/>
        <v>0</v>
      </c>
      <c r="AD75" s="73">
        <f t="shared" si="155"/>
        <v>0</v>
      </c>
      <c r="AE75" s="71"/>
      <c r="AH75" s="2" t="str">
        <f t="shared" si="77"/>
        <v/>
      </c>
      <c r="AI75" s="2" t="str">
        <f t="shared" si="78"/>
        <v/>
      </c>
      <c r="AJ75" s="2" t="str">
        <f t="shared" si="156"/>
        <v/>
      </c>
      <c r="AK75" s="2" t="str">
        <f t="shared" si="157"/>
        <v/>
      </c>
      <c r="AL75" s="2" t="str">
        <f t="shared" si="158"/>
        <v/>
      </c>
      <c r="AM75" s="2" t="str">
        <f t="shared" si="159"/>
        <v/>
      </c>
      <c r="AN75" s="2" t="str">
        <f t="shared" si="160"/>
        <v/>
      </c>
      <c r="AO75" s="2" t="str">
        <f t="shared" si="79"/>
        <v/>
      </c>
      <c r="AP75" s="2" t="str">
        <f t="shared" si="80"/>
        <v/>
      </c>
      <c r="AQ75" s="2" t="str">
        <f t="shared" ref="AQ75:AQ107" si="184">IF(CT75=1,CV75,"")</f>
        <v/>
      </c>
      <c r="AR75" s="2" t="str">
        <f t="shared" si="161"/>
        <v/>
      </c>
      <c r="AS75" s="2" t="str">
        <f t="shared" si="162"/>
        <v/>
      </c>
      <c r="AT75" s="2" t="str">
        <f t="shared" si="163"/>
        <v/>
      </c>
      <c r="AU75" s="2" t="str">
        <f t="shared" si="164"/>
        <v/>
      </c>
      <c r="AV75" s="2" t="str">
        <f t="shared" si="165"/>
        <v xml:space="preserve"> </v>
      </c>
      <c r="AW75" s="2" t="str">
        <f t="shared" si="125"/>
        <v xml:space="preserve"> </v>
      </c>
      <c r="AX75" s="2" t="str">
        <f t="shared" si="126"/>
        <v xml:space="preserve"> </v>
      </c>
      <c r="AY75" s="2" t="str">
        <f t="shared" si="127"/>
        <v xml:space="preserve"> </v>
      </c>
      <c r="AZ75" s="2"/>
      <c r="BA75" s="2" t="str">
        <f t="shared" si="166"/>
        <v/>
      </c>
      <c r="BB75" s="2" t="str">
        <f t="shared" si="167"/>
        <v/>
      </c>
      <c r="BC75" s="2" t="str">
        <f t="shared" si="168"/>
        <v/>
      </c>
      <c r="BD75" s="2" t="str">
        <f t="shared" si="169"/>
        <v/>
      </c>
      <c r="BH75" s="13" t="str">
        <f t="shared" si="170"/>
        <v/>
      </c>
      <c r="BI75" s="15" t="str">
        <f t="shared" si="171"/>
        <v/>
      </c>
      <c r="BJ75" s="4" t="str">
        <f t="shared" si="134"/>
        <v/>
      </c>
      <c r="BK75" s="7" t="str">
        <f t="shared" si="135"/>
        <v/>
      </c>
      <c r="BL75" s="7" t="str">
        <f t="shared" si="136"/>
        <v/>
      </c>
      <c r="BM75" s="8" t="str">
        <f t="shared" si="172"/>
        <v/>
      </c>
      <c r="BN75" s="8" t="str">
        <f t="shared" si="137"/>
        <v/>
      </c>
      <c r="BO75" s="8" t="str">
        <f t="shared" si="173"/>
        <v/>
      </c>
      <c r="BP75" s="8" t="str">
        <f t="shared" si="138"/>
        <v/>
      </c>
      <c r="BQ75" s="8" t="str">
        <f t="shared" si="139"/>
        <v/>
      </c>
      <c r="BR75" s="8" t="str">
        <f t="shared" si="140"/>
        <v/>
      </c>
      <c r="BS75" s="8" t="str">
        <f t="shared" si="174"/>
        <v/>
      </c>
      <c r="BT75" s="9" t="str">
        <f t="shared" si="175"/>
        <v/>
      </c>
      <c r="BU75" s="10" t="str">
        <f t="shared" si="141"/>
        <v/>
      </c>
      <c r="BV75" s="7" t="str">
        <f t="shared" si="142"/>
        <v/>
      </c>
      <c r="BW75" s="7" t="str">
        <f t="shared" si="143"/>
        <v/>
      </c>
      <c r="BX75" s="5" t="str">
        <f t="shared" si="144"/>
        <v/>
      </c>
      <c r="BY75" s="3" t="str">
        <f t="shared" si="145"/>
        <v/>
      </c>
      <c r="BZ75" s="5" t="str">
        <f t="shared" si="146"/>
        <v/>
      </c>
      <c r="CA75" s="8" t="str">
        <f t="shared" si="147"/>
        <v/>
      </c>
      <c r="CB75" s="8" t="str">
        <f t="shared" si="176"/>
        <v/>
      </c>
      <c r="CC75" s="8" t="str">
        <f t="shared" si="148"/>
        <v/>
      </c>
      <c r="CD75" s="8" t="str">
        <f t="shared" si="149"/>
        <v/>
      </c>
      <c r="CE75" s="8" t="str">
        <f t="shared" si="150"/>
        <v/>
      </c>
      <c r="CF75" s="8" t="str">
        <f t="shared" si="177"/>
        <v/>
      </c>
      <c r="CG75" s="8" t="str">
        <f t="shared" si="151"/>
        <v/>
      </c>
      <c r="CH75" s="8" t="str">
        <f t="shared" si="178"/>
        <v/>
      </c>
      <c r="CI75" s="4"/>
      <c r="CJ75" s="4" t="str">
        <f t="shared" si="152"/>
        <v/>
      </c>
      <c r="CK75" s="5" t="str">
        <f t="shared" si="153"/>
        <v/>
      </c>
      <c r="CL75" s="1" t="str">
        <f t="shared" si="179"/>
        <v/>
      </c>
      <c r="CM75" s="326" t="str">
        <f t="shared" si="180"/>
        <v/>
      </c>
      <c r="CN75" s="326" t="str">
        <f t="shared" si="181"/>
        <v/>
      </c>
      <c r="CO75" s="327" t="str">
        <f t="shared" ref="CO75:CO107" si="185">IF(CL75="1",CM75*10+CN75,"")</f>
        <v/>
      </c>
      <c r="CP75" s="327"/>
      <c r="CQ75" s="327" t="str">
        <f t="shared" ref="CQ75:CQ107" si="186">IF(CO75="","",1)</f>
        <v/>
      </c>
      <c r="CR75" s="327" t="str">
        <f t="shared" si="182"/>
        <v/>
      </c>
      <c r="CS75" s="327" t="str">
        <f t="shared" si="183"/>
        <v/>
      </c>
      <c r="CT75" s="327" t="str">
        <f t="shared" ref="CT75:CT107" si="187">IF(CV75="","",1)</f>
        <v/>
      </c>
      <c r="CU75" s="327"/>
      <c r="CV75" s="327" t="str">
        <f t="shared" ref="CV75:CV107" si="188">IF(CL75="2",CM75*10+CN75,"")</f>
        <v/>
      </c>
    </row>
    <row r="76" spans="1:100" ht="17.25" customHeight="1" x14ac:dyDescent="0.15">
      <c r="A76" s="58">
        <v>68</v>
      </c>
      <c r="B76" s="289" t="s">
        <v>158</v>
      </c>
      <c r="C76" s="65"/>
      <c r="D76" s="286"/>
      <c r="E76" s="62" t="s">
        <v>501</v>
      </c>
      <c r="F76" s="68"/>
      <c r="G76" s="286"/>
      <c r="H76" s="328"/>
      <c r="I76" s="19" t="str">
        <f t="shared" si="128"/>
        <v/>
      </c>
      <c r="J76" s="17" t="str">
        <f t="shared" si="129"/>
        <v/>
      </c>
      <c r="K76" s="17" t="str">
        <f>IF(BH76="1",COUNTIF(BH$9:BH76,"1"),"")</f>
        <v/>
      </c>
      <c r="L76" s="17" t="str">
        <f t="shared" si="130"/>
        <v>延2</v>
      </c>
      <c r="M76" s="17" t="str">
        <f t="shared" si="131"/>
        <v>後半</v>
      </c>
      <c r="N76" s="17" t="str">
        <f>IF(BI76="1",COUNTIF(BI$9:BI76,"1"),"")</f>
        <v/>
      </c>
      <c r="O76" s="17" t="str">
        <f t="shared" si="132"/>
        <v/>
      </c>
      <c r="P76" s="20" t="str">
        <f t="shared" si="133"/>
        <v/>
      </c>
      <c r="Q76" s="1"/>
      <c r="R76" s="54" t="str">
        <f>R28</f>
        <v>D</v>
      </c>
      <c r="S76" s="363"/>
      <c r="T76" s="55">
        <f t="shared" si="154"/>
        <v>0</v>
      </c>
      <c r="U76" s="55">
        <f t="shared" si="154"/>
        <v>0</v>
      </c>
      <c r="V76" s="55">
        <f t="shared" si="154"/>
        <v>0</v>
      </c>
      <c r="W76" s="55">
        <f t="shared" si="154"/>
        <v>0</v>
      </c>
      <c r="X76" s="75"/>
      <c r="Y76" s="76" t="str">
        <f>Y28</f>
        <v>D</v>
      </c>
      <c r="Z76" s="365"/>
      <c r="AA76" s="77">
        <f t="shared" si="155"/>
        <v>0</v>
      </c>
      <c r="AB76" s="77">
        <f t="shared" si="155"/>
        <v>0</v>
      </c>
      <c r="AC76" s="77">
        <f t="shared" si="155"/>
        <v>0</v>
      </c>
      <c r="AD76" s="77">
        <f t="shared" si="155"/>
        <v>0</v>
      </c>
      <c r="AE76" s="78"/>
      <c r="AH76" s="2" t="str">
        <f t="shared" si="77"/>
        <v/>
      </c>
      <c r="AI76" s="2" t="str">
        <f t="shared" si="78"/>
        <v/>
      </c>
      <c r="AJ76" s="2" t="str">
        <f t="shared" si="156"/>
        <v/>
      </c>
      <c r="AK76" s="2" t="str">
        <f t="shared" si="157"/>
        <v/>
      </c>
      <c r="AL76" s="2" t="str">
        <f t="shared" si="158"/>
        <v/>
      </c>
      <c r="AM76" s="2" t="str">
        <f t="shared" si="159"/>
        <v/>
      </c>
      <c r="AN76" s="2" t="str">
        <f t="shared" si="160"/>
        <v/>
      </c>
      <c r="AO76" s="2" t="str">
        <f t="shared" si="79"/>
        <v/>
      </c>
      <c r="AP76" s="2" t="str">
        <f t="shared" si="80"/>
        <v/>
      </c>
      <c r="AQ76" s="2" t="str">
        <f t="shared" si="184"/>
        <v/>
      </c>
      <c r="AR76" s="2" t="str">
        <f t="shared" si="161"/>
        <v/>
      </c>
      <c r="AS76" s="2" t="str">
        <f t="shared" si="162"/>
        <v/>
      </c>
      <c r="AT76" s="2" t="str">
        <f t="shared" si="163"/>
        <v/>
      </c>
      <c r="AU76" s="2" t="str">
        <f t="shared" si="164"/>
        <v/>
      </c>
      <c r="AV76" s="2" t="str">
        <f t="shared" si="165"/>
        <v xml:space="preserve"> </v>
      </c>
      <c r="AW76" s="2" t="str">
        <f t="shared" si="125"/>
        <v xml:space="preserve"> </v>
      </c>
      <c r="AX76" s="2" t="str">
        <f t="shared" si="126"/>
        <v xml:space="preserve"> </v>
      </c>
      <c r="AY76" s="2" t="str">
        <f t="shared" si="127"/>
        <v xml:space="preserve"> </v>
      </c>
      <c r="AZ76" s="2"/>
      <c r="BA76" s="2" t="str">
        <f t="shared" si="166"/>
        <v/>
      </c>
      <c r="BB76" s="2" t="str">
        <f t="shared" si="167"/>
        <v/>
      </c>
      <c r="BC76" s="2" t="str">
        <f t="shared" si="168"/>
        <v/>
      </c>
      <c r="BD76" s="2" t="str">
        <f t="shared" si="169"/>
        <v/>
      </c>
      <c r="BH76" s="13" t="str">
        <f t="shared" si="170"/>
        <v/>
      </c>
      <c r="BI76" s="15" t="str">
        <f t="shared" si="171"/>
        <v/>
      </c>
      <c r="BJ76" s="4" t="str">
        <f t="shared" si="134"/>
        <v/>
      </c>
      <c r="BK76" s="7" t="str">
        <f t="shared" si="135"/>
        <v/>
      </c>
      <c r="BL76" s="7" t="str">
        <f t="shared" si="136"/>
        <v/>
      </c>
      <c r="BM76" s="8" t="str">
        <f t="shared" si="172"/>
        <v/>
      </c>
      <c r="BN76" s="8" t="str">
        <f t="shared" si="137"/>
        <v/>
      </c>
      <c r="BO76" s="8" t="str">
        <f t="shared" si="173"/>
        <v/>
      </c>
      <c r="BP76" s="8" t="str">
        <f t="shared" si="138"/>
        <v>延2</v>
      </c>
      <c r="BQ76" s="8" t="str">
        <f t="shared" si="139"/>
        <v>後半</v>
      </c>
      <c r="BR76" s="8" t="str">
        <f t="shared" si="140"/>
        <v/>
      </c>
      <c r="BS76" s="8" t="str">
        <f t="shared" si="174"/>
        <v/>
      </c>
      <c r="BT76" s="9" t="str">
        <f t="shared" si="175"/>
        <v/>
      </c>
      <c r="BU76" s="10" t="str">
        <f t="shared" si="141"/>
        <v/>
      </c>
      <c r="BV76" s="7" t="str">
        <f t="shared" si="142"/>
        <v/>
      </c>
      <c r="BW76" s="7" t="str">
        <f t="shared" si="143"/>
        <v/>
      </c>
      <c r="BX76" s="5" t="str">
        <f t="shared" si="144"/>
        <v/>
      </c>
      <c r="BY76" s="3" t="str">
        <f t="shared" si="145"/>
        <v/>
      </c>
      <c r="BZ76" s="5" t="str">
        <f t="shared" si="146"/>
        <v/>
      </c>
      <c r="CA76" s="8" t="str">
        <f t="shared" si="147"/>
        <v/>
      </c>
      <c r="CB76" s="8" t="str">
        <f t="shared" si="176"/>
        <v/>
      </c>
      <c r="CC76" s="8" t="str">
        <f t="shared" si="148"/>
        <v/>
      </c>
      <c r="CD76" s="8" t="str">
        <f t="shared" si="149"/>
        <v/>
      </c>
      <c r="CE76" s="8" t="str">
        <f t="shared" si="150"/>
        <v/>
      </c>
      <c r="CF76" s="8" t="str">
        <f t="shared" si="177"/>
        <v/>
      </c>
      <c r="CG76" s="8" t="str">
        <f t="shared" si="151"/>
        <v/>
      </c>
      <c r="CH76" s="8" t="str">
        <f t="shared" si="178"/>
        <v/>
      </c>
      <c r="CI76" s="4"/>
      <c r="CJ76" s="4" t="str">
        <f t="shared" si="152"/>
        <v/>
      </c>
      <c r="CK76" s="5" t="str">
        <f t="shared" si="153"/>
        <v/>
      </c>
      <c r="CL76" s="1" t="str">
        <f t="shared" si="179"/>
        <v/>
      </c>
      <c r="CM76" s="326" t="str">
        <f t="shared" si="180"/>
        <v/>
      </c>
      <c r="CN76" s="326" t="str">
        <f t="shared" si="181"/>
        <v/>
      </c>
      <c r="CO76" s="327" t="str">
        <f t="shared" si="185"/>
        <v/>
      </c>
      <c r="CP76" s="327"/>
      <c r="CQ76" s="327" t="str">
        <f t="shared" si="186"/>
        <v/>
      </c>
      <c r="CR76" s="327" t="str">
        <f t="shared" si="182"/>
        <v/>
      </c>
      <c r="CS76" s="327" t="str">
        <f t="shared" si="183"/>
        <v/>
      </c>
      <c r="CT76" s="327" t="str">
        <f t="shared" si="187"/>
        <v/>
      </c>
      <c r="CU76" s="327"/>
      <c r="CV76" s="327" t="str">
        <f t="shared" si="188"/>
        <v/>
      </c>
    </row>
    <row r="77" spans="1:100" ht="17.25" customHeight="1" x14ac:dyDescent="0.15">
      <c r="A77" s="58">
        <v>69</v>
      </c>
      <c r="B77" s="289" t="s">
        <v>420</v>
      </c>
      <c r="C77" s="65">
        <v>5</v>
      </c>
      <c r="D77" s="286" t="s">
        <v>393</v>
      </c>
      <c r="E77" s="62" t="s">
        <v>502</v>
      </c>
      <c r="F77" s="68"/>
      <c r="G77" s="286"/>
      <c r="H77" s="328"/>
      <c r="I77" s="19" t="str">
        <f t="shared" si="128"/>
        <v/>
      </c>
      <c r="J77" s="17" t="str">
        <f t="shared" si="129"/>
        <v/>
      </c>
      <c r="K77" s="17" t="str">
        <f>IF(BH77="1",COUNTIF(BH$9:BH77,"1"),"")</f>
        <v/>
      </c>
      <c r="L77" s="17" t="str">
        <f t="shared" si="130"/>
        <v>00</v>
      </c>
      <c r="M77" s="17" t="str">
        <f t="shared" si="131"/>
        <v>58</v>
      </c>
      <c r="N77" s="17">
        <f>IF(BI77="1",COUNTIF(BI$9:BI77,"1"),"")</f>
        <v>23</v>
      </c>
      <c r="O77" s="17" t="str">
        <f t="shared" si="132"/>
        <v/>
      </c>
      <c r="P77" s="20" t="str">
        <f t="shared" si="133"/>
        <v>5</v>
      </c>
      <c r="Q77" s="1"/>
      <c r="AH77" s="2" t="str">
        <f t="shared" si="77"/>
        <v/>
      </c>
      <c r="AI77" s="2" t="str">
        <f t="shared" si="78"/>
        <v/>
      </c>
      <c r="AJ77" s="2" t="str">
        <f t="shared" si="156"/>
        <v/>
      </c>
      <c r="AK77" s="2" t="str">
        <f t="shared" si="157"/>
        <v/>
      </c>
      <c r="AL77" s="2" t="str">
        <f t="shared" si="158"/>
        <v/>
      </c>
      <c r="AM77" s="2" t="str">
        <f t="shared" si="159"/>
        <v/>
      </c>
      <c r="AN77" s="2" t="str">
        <f t="shared" si="160"/>
        <v/>
      </c>
      <c r="AO77" s="2" t="str">
        <f t="shared" si="79"/>
        <v/>
      </c>
      <c r="AP77" s="2">
        <f t="shared" si="80"/>
        <v>5</v>
      </c>
      <c r="AQ77" s="2" t="str">
        <f t="shared" si="184"/>
        <v/>
      </c>
      <c r="AR77" s="2" t="str">
        <f t="shared" si="161"/>
        <v/>
      </c>
      <c r="AS77" s="2" t="str">
        <f t="shared" si="162"/>
        <v/>
      </c>
      <c r="AT77" s="2" t="str">
        <f t="shared" si="163"/>
        <v/>
      </c>
      <c r="AU77" s="2" t="str">
        <f t="shared" si="164"/>
        <v/>
      </c>
      <c r="AV77" s="2" t="str">
        <f t="shared" si="165"/>
        <v xml:space="preserve"> </v>
      </c>
      <c r="AW77" s="2" t="str">
        <f t="shared" si="125"/>
        <v xml:space="preserve"> </v>
      </c>
      <c r="AX77" s="2" t="str">
        <f t="shared" si="126"/>
        <v xml:space="preserve"> </v>
      </c>
      <c r="AY77" s="2" t="str">
        <f t="shared" si="127"/>
        <v xml:space="preserve"> </v>
      </c>
      <c r="AZ77" s="2"/>
      <c r="BA77" s="2" t="str">
        <f t="shared" si="166"/>
        <v/>
      </c>
      <c r="BB77" s="2" t="str">
        <f t="shared" si="167"/>
        <v/>
      </c>
      <c r="BC77" s="2" t="str">
        <f t="shared" si="168"/>
        <v/>
      </c>
      <c r="BD77" s="2" t="str">
        <f t="shared" si="169"/>
        <v/>
      </c>
      <c r="BH77" s="13" t="str">
        <f t="shared" si="170"/>
        <v/>
      </c>
      <c r="BI77" s="15" t="str">
        <f t="shared" si="171"/>
        <v>1</v>
      </c>
      <c r="BJ77" s="4" t="str">
        <f t="shared" si="134"/>
        <v/>
      </c>
      <c r="BK77" s="7" t="str">
        <f t="shared" si="135"/>
        <v/>
      </c>
      <c r="BL77" s="7" t="str">
        <f t="shared" si="136"/>
        <v/>
      </c>
      <c r="BM77" s="8" t="str">
        <f t="shared" si="172"/>
        <v/>
      </c>
      <c r="BN77" s="8" t="str">
        <f t="shared" si="137"/>
        <v/>
      </c>
      <c r="BO77" s="8" t="str">
        <f t="shared" si="173"/>
        <v/>
      </c>
      <c r="BP77" s="8" t="str">
        <f t="shared" si="138"/>
        <v/>
      </c>
      <c r="BQ77" s="8" t="str">
        <f t="shared" si="139"/>
        <v/>
      </c>
      <c r="BR77" s="8" t="str">
        <f t="shared" si="140"/>
        <v/>
      </c>
      <c r="BS77" s="8" t="str">
        <f t="shared" si="174"/>
        <v/>
      </c>
      <c r="BT77" s="9" t="str">
        <f t="shared" si="175"/>
        <v/>
      </c>
      <c r="BU77" s="10" t="str">
        <f t="shared" si="141"/>
        <v/>
      </c>
      <c r="BV77" s="7" t="str">
        <f t="shared" si="142"/>
        <v/>
      </c>
      <c r="BW77" s="7" t="str">
        <f t="shared" si="143"/>
        <v/>
      </c>
      <c r="BX77" s="5" t="str">
        <f t="shared" si="144"/>
        <v/>
      </c>
      <c r="BY77" s="3" t="str">
        <f t="shared" si="145"/>
        <v/>
      </c>
      <c r="BZ77" s="5">
        <f t="shared" si="146"/>
        <v>0</v>
      </c>
      <c r="CA77" s="8" t="str">
        <f t="shared" si="147"/>
        <v/>
      </c>
      <c r="CB77" s="8" t="str">
        <f t="shared" si="176"/>
        <v/>
      </c>
      <c r="CC77" s="8" t="str">
        <f t="shared" si="148"/>
        <v/>
      </c>
      <c r="CD77" s="8" t="str">
        <f t="shared" si="149"/>
        <v>00</v>
      </c>
      <c r="CE77" s="8" t="str">
        <f t="shared" si="150"/>
        <v>58</v>
      </c>
      <c r="CF77" s="8" t="str">
        <f t="shared" si="177"/>
        <v>1</v>
      </c>
      <c r="CG77" s="8" t="str">
        <f t="shared" si="151"/>
        <v/>
      </c>
      <c r="CH77" s="8">
        <f t="shared" si="178"/>
        <v>5</v>
      </c>
      <c r="CI77" s="4"/>
      <c r="CJ77" s="4" t="str">
        <f t="shared" si="152"/>
        <v/>
      </c>
      <c r="CK77" s="5" t="str">
        <f t="shared" si="153"/>
        <v>得点</v>
      </c>
      <c r="CL77" s="1" t="str">
        <f t="shared" si="179"/>
        <v/>
      </c>
      <c r="CM77" s="326" t="str">
        <f t="shared" si="180"/>
        <v/>
      </c>
      <c r="CN77" s="326" t="str">
        <f t="shared" si="181"/>
        <v/>
      </c>
      <c r="CO77" s="327" t="str">
        <f t="shared" si="185"/>
        <v/>
      </c>
      <c r="CP77" s="327"/>
      <c r="CQ77" s="327" t="str">
        <f t="shared" si="186"/>
        <v/>
      </c>
      <c r="CR77" s="327" t="str">
        <f t="shared" si="182"/>
        <v/>
      </c>
      <c r="CS77" s="327" t="str">
        <f t="shared" si="183"/>
        <v/>
      </c>
      <c r="CT77" s="327" t="str">
        <f t="shared" si="187"/>
        <v/>
      </c>
      <c r="CU77" s="327"/>
      <c r="CV77" s="327" t="str">
        <f t="shared" si="188"/>
        <v/>
      </c>
    </row>
    <row r="78" spans="1:100" ht="17.25" customHeight="1" x14ac:dyDescent="0.15">
      <c r="A78" s="58">
        <v>70</v>
      </c>
      <c r="B78" s="289" t="s">
        <v>420</v>
      </c>
      <c r="C78" s="65">
        <v>5</v>
      </c>
      <c r="D78" s="286" t="s">
        <v>393</v>
      </c>
      <c r="E78" s="62" t="s">
        <v>503</v>
      </c>
      <c r="F78" s="68"/>
      <c r="G78" s="286"/>
      <c r="H78" s="328"/>
      <c r="I78" s="19" t="str">
        <f t="shared" si="128"/>
        <v/>
      </c>
      <c r="J78" s="17" t="str">
        <f t="shared" si="129"/>
        <v/>
      </c>
      <c r="K78" s="17" t="str">
        <f>IF(BH78="1",COUNTIF(BH$9:BH78,"1"),"")</f>
        <v/>
      </c>
      <c r="L78" s="17" t="str">
        <f t="shared" si="130"/>
        <v>02</v>
      </c>
      <c r="M78" s="17" t="str">
        <f t="shared" si="131"/>
        <v>09</v>
      </c>
      <c r="N78" s="17">
        <f>IF(BI78="1",COUNTIF(BI$9:BI78,"1"),"")</f>
        <v>24</v>
      </c>
      <c r="O78" s="17" t="str">
        <f t="shared" si="132"/>
        <v/>
      </c>
      <c r="P78" s="20" t="str">
        <f t="shared" si="133"/>
        <v>5</v>
      </c>
      <c r="Q78" s="1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H78" s="2" t="str">
        <f t="shared" si="77"/>
        <v/>
      </c>
      <c r="AI78" s="2" t="str">
        <f t="shared" si="78"/>
        <v/>
      </c>
      <c r="AJ78" s="2" t="str">
        <f t="shared" si="156"/>
        <v/>
      </c>
      <c r="AK78" s="2" t="str">
        <f t="shared" si="157"/>
        <v/>
      </c>
      <c r="AL78" s="2" t="str">
        <f t="shared" si="158"/>
        <v/>
      </c>
      <c r="AM78" s="2" t="str">
        <f t="shared" si="159"/>
        <v/>
      </c>
      <c r="AN78" s="2" t="str">
        <f t="shared" si="160"/>
        <v/>
      </c>
      <c r="AO78" s="2" t="str">
        <f t="shared" si="79"/>
        <v/>
      </c>
      <c r="AP78" s="2">
        <f t="shared" si="80"/>
        <v>5</v>
      </c>
      <c r="AQ78" s="2" t="str">
        <f t="shared" si="184"/>
        <v/>
      </c>
      <c r="AR78" s="2" t="str">
        <f t="shared" si="161"/>
        <v/>
      </c>
      <c r="AS78" s="2" t="str">
        <f t="shared" si="162"/>
        <v/>
      </c>
      <c r="AT78" s="2" t="str">
        <f t="shared" si="163"/>
        <v/>
      </c>
      <c r="AU78" s="2" t="str">
        <f t="shared" si="164"/>
        <v/>
      </c>
      <c r="AV78" s="2" t="str">
        <f t="shared" si="165"/>
        <v xml:space="preserve"> </v>
      </c>
      <c r="AW78" s="2" t="str">
        <f t="shared" si="125"/>
        <v xml:space="preserve"> </v>
      </c>
      <c r="AX78" s="2" t="str">
        <f t="shared" si="126"/>
        <v xml:space="preserve"> </v>
      </c>
      <c r="AY78" s="2" t="str">
        <f t="shared" si="127"/>
        <v xml:space="preserve"> </v>
      </c>
      <c r="AZ78" s="2"/>
      <c r="BA78" s="2" t="str">
        <f t="shared" si="166"/>
        <v/>
      </c>
      <c r="BB78" s="2" t="str">
        <f t="shared" si="167"/>
        <v/>
      </c>
      <c r="BC78" s="2" t="str">
        <f t="shared" si="168"/>
        <v/>
      </c>
      <c r="BD78" s="2" t="str">
        <f t="shared" si="169"/>
        <v/>
      </c>
      <c r="BH78" s="13" t="str">
        <f t="shared" si="170"/>
        <v/>
      </c>
      <c r="BI78" s="15" t="str">
        <f t="shared" si="171"/>
        <v>1</v>
      </c>
      <c r="BJ78" s="4" t="str">
        <f t="shared" si="134"/>
        <v/>
      </c>
      <c r="BK78" s="7" t="str">
        <f t="shared" si="135"/>
        <v/>
      </c>
      <c r="BL78" s="7" t="str">
        <f t="shared" si="136"/>
        <v/>
      </c>
      <c r="BM78" s="8" t="str">
        <f t="shared" si="172"/>
        <v/>
      </c>
      <c r="BN78" s="8" t="str">
        <f t="shared" si="137"/>
        <v/>
      </c>
      <c r="BO78" s="8" t="str">
        <f t="shared" si="173"/>
        <v/>
      </c>
      <c r="BP78" s="8" t="str">
        <f t="shared" si="138"/>
        <v/>
      </c>
      <c r="BQ78" s="8" t="str">
        <f t="shared" si="139"/>
        <v/>
      </c>
      <c r="BR78" s="8" t="str">
        <f t="shared" si="140"/>
        <v/>
      </c>
      <c r="BS78" s="8" t="str">
        <f t="shared" si="174"/>
        <v/>
      </c>
      <c r="BT78" s="9" t="str">
        <f t="shared" si="175"/>
        <v/>
      </c>
      <c r="BU78" s="10" t="str">
        <f t="shared" si="141"/>
        <v/>
      </c>
      <c r="BV78" s="7" t="str">
        <f t="shared" si="142"/>
        <v/>
      </c>
      <c r="BW78" s="7" t="str">
        <f t="shared" si="143"/>
        <v/>
      </c>
      <c r="BX78" s="5" t="str">
        <f t="shared" si="144"/>
        <v/>
      </c>
      <c r="BY78" s="3" t="str">
        <f t="shared" si="145"/>
        <v/>
      </c>
      <c r="BZ78" s="5">
        <f t="shared" si="146"/>
        <v>0</v>
      </c>
      <c r="CA78" s="8" t="str">
        <f t="shared" si="147"/>
        <v/>
      </c>
      <c r="CB78" s="8" t="str">
        <f t="shared" si="176"/>
        <v/>
      </c>
      <c r="CC78" s="8" t="str">
        <f t="shared" si="148"/>
        <v/>
      </c>
      <c r="CD78" s="8" t="str">
        <f t="shared" si="149"/>
        <v>02</v>
      </c>
      <c r="CE78" s="8" t="str">
        <f t="shared" si="150"/>
        <v>09</v>
      </c>
      <c r="CF78" s="8" t="str">
        <f t="shared" si="177"/>
        <v>1</v>
      </c>
      <c r="CG78" s="8" t="str">
        <f t="shared" si="151"/>
        <v/>
      </c>
      <c r="CH78" s="8">
        <f t="shared" si="178"/>
        <v>5</v>
      </c>
      <c r="CI78" s="4"/>
      <c r="CJ78" s="4" t="str">
        <f t="shared" si="152"/>
        <v/>
      </c>
      <c r="CK78" s="5" t="str">
        <f t="shared" si="153"/>
        <v>得点</v>
      </c>
      <c r="CL78" s="1" t="str">
        <f t="shared" si="179"/>
        <v/>
      </c>
      <c r="CM78" s="326" t="str">
        <f t="shared" si="180"/>
        <v/>
      </c>
      <c r="CN78" s="326" t="str">
        <f t="shared" si="181"/>
        <v/>
      </c>
      <c r="CO78" s="327" t="str">
        <f t="shared" si="185"/>
        <v/>
      </c>
      <c r="CP78" s="327"/>
      <c r="CQ78" s="327" t="str">
        <f t="shared" si="186"/>
        <v/>
      </c>
      <c r="CR78" s="327" t="str">
        <f t="shared" si="182"/>
        <v/>
      </c>
      <c r="CS78" s="327" t="str">
        <f t="shared" si="183"/>
        <v/>
      </c>
      <c r="CT78" s="327" t="str">
        <f t="shared" si="187"/>
        <v/>
      </c>
      <c r="CU78" s="327"/>
      <c r="CV78" s="327" t="str">
        <f t="shared" si="188"/>
        <v/>
      </c>
    </row>
    <row r="79" spans="1:100" ht="17.25" customHeight="1" x14ac:dyDescent="0.15">
      <c r="A79" s="58">
        <v>71</v>
      </c>
      <c r="B79" s="289" t="s">
        <v>419</v>
      </c>
      <c r="C79" s="65">
        <v>5</v>
      </c>
      <c r="D79" s="286" t="s">
        <v>393</v>
      </c>
      <c r="E79" s="62" t="s">
        <v>504</v>
      </c>
      <c r="F79" s="68"/>
      <c r="G79" s="286"/>
      <c r="H79" s="328"/>
      <c r="I79" s="19" t="str">
        <f t="shared" si="128"/>
        <v>5</v>
      </c>
      <c r="J79" s="17" t="str">
        <f t="shared" si="129"/>
        <v/>
      </c>
      <c r="K79" s="17">
        <f>IF(BH79="1",COUNTIF(BH$9:BH79,"1"),"")</f>
        <v>23</v>
      </c>
      <c r="L79" s="17" t="str">
        <f t="shared" si="130"/>
        <v>04</v>
      </c>
      <c r="M79" s="17" t="str">
        <f t="shared" si="131"/>
        <v>10</v>
      </c>
      <c r="N79" s="17" t="str">
        <f>IF(BI79="1",COUNTIF(BI$9:BI79,"1"),"")</f>
        <v/>
      </c>
      <c r="O79" s="17" t="str">
        <f t="shared" si="132"/>
        <v/>
      </c>
      <c r="P79" s="20" t="str">
        <f t="shared" si="133"/>
        <v/>
      </c>
      <c r="Q79" s="1"/>
      <c r="R79" s="321"/>
      <c r="S79" s="321"/>
      <c r="T79" s="321"/>
      <c r="U79" s="321"/>
      <c r="V79" s="321"/>
      <c r="W79" s="321"/>
      <c r="X79" s="321"/>
      <c r="Y79" s="321"/>
      <c r="Z79" s="321"/>
      <c r="AA79" s="321"/>
      <c r="AB79" s="321"/>
      <c r="AC79" s="321"/>
      <c r="AD79" s="321"/>
      <c r="AE79" s="321"/>
      <c r="AH79" s="2">
        <f t="shared" ref="AH79:AH107" si="189">IF(BO79="1",BM79,"")</f>
        <v>5</v>
      </c>
      <c r="AI79" s="2" t="str">
        <f t="shared" ref="AI79:AI107" si="190">IF(CC79="1",CA79,"")</f>
        <v/>
      </c>
      <c r="AJ79" s="2" t="str">
        <f t="shared" si="156"/>
        <v/>
      </c>
      <c r="AK79" s="2" t="str">
        <f t="shared" si="157"/>
        <v/>
      </c>
      <c r="AL79" s="2" t="str">
        <f t="shared" si="158"/>
        <v/>
      </c>
      <c r="AM79" s="2" t="str">
        <f t="shared" si="159"/>
        <v/>
      </c>
      <c r="AN79" s="2" t="str">
        <f t="shared" si="160"/>
        <v/>
      </c>
      <c r="AO79" s="2" t="str">
        <f t="shared" ref="AO79:AO107" si="191">IF(BR79="1",BT79,"")</f>
        <v/>
      </c>
      <c r="AP79" s="2" t="str">
        <f t="shared" ref="AP79:AP107" si="192">IF(CF79="1",CH79,"")</f>
        <v/>
      </c>
      <c r="AQ79" s="2" t="str">
        <f t="shared" si="184"/>
        <v/>
      </c>
      <c r="AR79" s="2" t="str">
        <f t="shared" si="161"/>
        <v/>
      </c>
      <c r="AS79" s="2" t="str">
        <f t="shared" si="162"/>
        <v/>
      </c>
      <c r="AT79" s="2" t="str">
        <f t="shared" si="163"/>
        <v/>
      </c>
      <c r="AU79" s="2" t="str">
        <f t="shared" si="164"/>
        <v/>
      </c>
      <c r="AV79" s="2" t="str">
        <f t="shared" si="165"/>
        <v xml:space="preserve"> </v>
      </c>
      <c r="AW79" s="2" t="str">
        <f t="shared" si="125"/>
        <v xml:space="preserve"> </v>
      </c>
      <c r="AX79" s="2" t="str">
        <f t="shared" si="126"/>
        <v xml:space="preserve"> </v>
      </c>
      <c r="AY79" s="2" t="str">
        <f t="shared" si="127"/>
        <v xml:space="preserve"> </v>
      </c>
      <c r="AZ79" s="2"/>
      <c r="BA79" s="2" t="str">
        <f t="shared" si="166"/>
        <v/>
      </c>
      <c r="BB79" s="2" t="str">
        <f t="shared" si="167"/>
        <v/>
      </c>
      <c r="BC79" s="2" t="str">
        <f t="shared" si="168"/>
        <v/>
      </c>
      <c r="BD79" s="2" t="str">
        <f t="shared" si="169"/>
        <v/>
      </c>
      <c r="BE79" s="2"/>
      <c r="BH79" s="13" t="str">
        <f t="shared" si="170"/>
        <v>1</v>
      </c>
      <c r="BI79" s="15" t="str">
        <f t="shared" si="171"/>
        <v/>
      </c>
      <c r="BJ79" s="4">
        <f t="shared" si="134"/>
        <v>5</v>
      </c>
      <c r="BK79" s="7" t="str">
        <f t="shared" si="135"/>
        <v/>
      </c>
      <c r="BL79" s="7" t="str">
        <f t="shared" si="136"/>
        <v>得点</v>
      </c>
      <c r="BM79" s="8">
        <f t="shared" si="172"/>
        <v>5</v>
      </c>
      <c r="BN79" s="8" t="str">
        <f t="shared" si="137"/>
        <v/>
      </c>
      <c r="BO79" s="8" t="str">
        <f t="shared" si="173"/>
        <v>1</v>
      </c>
      <c r="BP79" s="8" t="str">
        <f t="shared" si="138"/>
        <v>04</v>
      </c>
      <c r="BQ79" s="8" t="str">
        <f t="shared" si="139"/>
        <v>10</v>
      </c>
      <c r="BR79" s="8" t="str">
        <f t="shared" si="140"/>
        <v/>
      </c>
      <c r="BS79" s="8" t="str">
        <f t="shared" si="174"/>
        <v/>
      </c>
      <c r="BT79" s="9" t="str">
        <f t="shared" si="175"/>
        <v/>
      </c>
      <c r="BU79" s="10">
        <f t="shared" si="141"/>
        <v>0</v>
      </c>
      <c r="BV79" s="7" t="str">
        <f t="shared" si="142"/>
        <v/>
      </c>
      <c r="BW79" s="7" t="str">
        <f t="shared" si="143"/>
        <v/>
      </c>
      <c r="BX79" s="5" t="str">
        <f t="shared" si="144"/>
        <v/>
      </c>
      <c r="BY79" s="3" t="str">
        <f t="shared" si="145"/>
        <v/>
      </c>
      <c r="BZ79" s="5" t="str">
        <f t="shared" si="146"/>
        <v/>
      </c>
      <c r="CA79" s="8" t="str">
        <f t="shared" si="147"/>
        <v/>
      </c>
      <c r="CB79" s="8" t="str">
        <f t="shared" si="176"/>
        <v/>
      </c>
      <c r="CC79" s="8" t="str">
        <f t="shared" si="148"/>
        <v/>
      </c>
      <c r="CD79" s="8" t="str">
        <f t="shared" si="149"/>
        <v/>
      </c>
      <c r="CE79" s="8" t="str">
        <f t="shared" si="150"/>
        <v/>
      </c>
      <c r="CF79" s="8" t="str">
        <f t="shared" si="177"/>
        <v/>
      </c>
      <c r="CG79" s="8" t="str">
        <f t="shared" si="151"/>
        <v/>
      </c>
      <c r="CH79" s="8" t="str">
        <f t="shared" si="178"/>
        <v/>
      </c>
      <c r="CI79" s="4"/>
      <c r="CJ79" s="4" t="str">
        <f t="shared" si="152"/>
        <v/>
      </c>
      <c r="CK79" s="5" t="str">
        <f t="shared" si="153"/>
        <v/>
      </c>
      <c r="CL79" s="1" t="str">
        <f t="shared" si="179"/>
        <v/>
      </c>
      <c r="CM79" s="326" t="str">
        <f t="shared" si="180"/>
        <v/>
      </c>
      <c r="CN79" s="326" t="str">
        <f t="shared" si="181"/>
        <v/>
      </c>
      <c r="CO79" s="327" t="str">
        <f t="shared" si="185"/>
        <v/>
      </c>
      <c r="CP79" s="327"/>
      <c r="CQ79" s="327" t="str">
        <f t="shared" si="186"/>
        <v/>
      </c>
      <c r="CR79" s="327" t="str">
        <f t="shared" si="182"/>
        <v/>
      </c>
      <c r="CS79" s="327" t="str">
        <f t="shared" si="183"/>
        <v/>
      </c>
      <c r="CT79" s="327" t="str">
        <f t="shared" si="187"/>
        <v/>
      </c>
      <c r="CU79" s="327"/>
      <c r="CV79" s="327" t="str">
        <f t="shared" si="188"/>
        <v/>
      </c>
    </row>
    <row r="80" spans="1:100" ht="17.25" customHeight="1" x14ac:dyDescent="0.15">
      <c r="A80" s="58">
        <v>72</v>
      </c>
      <c r="B80" s="289" t="s">
        <v>420</v>
      </c>
      <c r="C80" s="65">
        <v>5</v>
      </c>
      <c r="D80" s="286" t="s">
        <v>462</v>
      </c>
      <c r="E80" s="62" t="s">
        <v>505</v>
      </c>
      <c r="F80" s="68">
        <v>13</v>
      </c>
      <c r="G80" s="286" t="s">
        <v>456</v>
      </c>
      <c r="H80" s="328"/>
      <c r="I80" s="19" t="str">
        <f t="shared" si="128"/>
        <v>13</v>
      </c>
      <c r="J80" s="17" t="str">
        <f t="shared" si="129"/>
        <v>○</v>
      </c>
      <c r="K80" s="17">
        <f>IF(BH80="1",COUNTIF(BH$9:BH80,"1"),"")</f>
        <v>24</v>
      </c>
      <c r="L80" s="17" t="str">
        <f t="shared" si="130"/>
        <v>04</v>
      </c>
      <c r="M80" s="17" t="str">
        <f t="shared" si="131"/>
        <v>58</v>
      </c>
      <c r="N80" s="17" t="str">
        <f>IF(BI80="1",COUNTIF(BI$9:BI80,"1"),"")</f>
        <v/>
      </c>
      <c r="O80" s="17" t="str">
        <f t="shared" si="132"/>
        <v>S</v>
      </c>
      <c r="P80" s="20" t="str">
        <f t="shared" si="133"/>
        <v>5</v>
      </c>
      <c r="Q80" s="1"/>
      <c r="R80" s="50" t="s">
        <v>52</v>
      </c>
      <c r="S80" s="51" t="s">
        <v>137</v>
      </c>
      <c r="T80" s="51" t="s">
        <v>41</v>
      </c>
      <c r="U80" s="51" t="s">
        <v>139</v>
      </c>
      <c r="V80" s="51" t="s">
        <v>39</v>
      </c>
      <c r="W80" s="51" t="s">
        <v>38</v>
      </c>
      <c r="X80" s="52" t="s">
        <v>143</v>
      </c>
      <c r="Y80" s="50" t="s">
        <v>136</v>
      </c>
      <c r="Z80" s="51" t="s">
        <v>137</v>
      </c>
      <c r="AA80" s="51" t="s">
        <v>41</v>
      </c>
      <c r="AB80" s="51" t="s">
        <v>139</v>
      </c>
      <c r="AC80" s="51" t="s">
        <v>39</v>
      </c>
      <c r="AD80" s="51" t="s">
        <v>38</v>
      </c>
      <c r="AE80" s="52" t="s">
        <v>143</v>
      </c>
      <c r="AH80" s="2" t="str">
        <f t="shared" si="189"/>
        <v/>
      </c>
      <c r="AI80" s="2">
        <f t="shared" si="190"/>
        <v>13</v>
      </c>
      <c r="AJ80" s="2" t="str">
        <f t="shared" si="156"/>
        <v/>
      </c>
      <c r="AK80" s="2" t="str">
        <f t="shared" si="157"/>
        <v/>
      </c>
      <c r="AL80" s="2" t="str">
        <f t="shared" si="158"/>
        <v>○</v>
      </c>
      <c r="AM80" s="2" t="str">
        <f t="shared" si="159"/>
        <v/>
      </c>
      <c r="AN80" s="2" t="str">
        <f t="shared" si="160"/>
        <v/>
      </c>
      <c r="AO80" s="2" t="str">
        <f t="shared" si="191"/>
        <v/>
      </c>
      <c r="AP80" s="2" t="str">
        <f t="shared" si="192"/>
        <v/>
      </c>
      <c r="AQ80" s="2" t="str">
        <f t="shared" si="184"/>
        <v/>
      </c>
      <c r="AR80" s="2" t="str">
        <f t="shared" si="161"/>
        <v/>
      </c>
      <c r="AS80" s="2" t="str">
        <f t="shared" si="162"/>
        <v/>
      </c>
      <c r="AT80" s="2" t="str">
        <f t="shared" si="163"/>
        <v/>
      </c>
      <c r="AU80" s="2" t="str">
        <f t="shared" si="164"/>
        <v/>
      </c>
      <c r="AV80" s="2" t="str">
        <f t="shared" si="165"/>
        <v xml:space="preserve"> </v>
      </c>
      <c r="AW80" s="2" t="str">
        <f t="shared" si="125"/>
        <v xml:space="preserve"> </v>
      </c>
      <c r="AX80" s="2" t="str">
        <f t="shared" si="126"/>
        <v xml:space="preserve"> </v>
      </c>
      <c r="AY80" s="2" t="str">
        <f t="shared" si="127"/>
        <v xml:space="preserve"> </v>
      </c>
      <c r="AZ80" s="2"/>
      <c r="BA80" s="2" t="str">
        <f t="shared" si="166"/>
        <v/>
      </c>
      <c r="BB80" s="2" t="str">
        <f t="shared" si="167"/>
        <v>5</v>
      </c>
      <c r="BC80" s="2" t="str">
        <f t="shared" si="168"/>
        <v/>
      </c>
      <c r="BD80" s="2" t="str">
        <f t="shared" si="169"/>
        <v/>
      </c>
      <c r="BH80" s="13" t="str">
        <f t="shared" si="170"/>
        <v>1</v>
      </c>
      <c r="BI80" s="15" t="str">
        <f t="shared" si="171"/>
        <v/>
      </c>
      <c r="BJ80" s="4" t="str">
        <f t="shared" si="134"/>
        <v/>
      </c>
      <c r="BK80" s="7" t="str">
        <f t="shared" si="135"/>
        <v>S</v>
      </c>
      <c r="BL80" s="7" t="str">
        <f t="shared" si="136"/>
        <v/>
      </c>
      <c r="BM80" s="8" t="str">
        <f t="shared" si="172"/>
        <v/>
      </c>
      <c r="BN80" s="8" t="str">
        <f t="shared" si="137"/>
        <v/>
      </c>
      <c r="BO80" s="8" t="str">
        <f t="shared" si="173"/>
        <v/>
      </c>
      <c r="BP80" s="8" t="str">
        <f t="shared" si="138"/>
        <v/>
      </c>
      <c r="BQ80" s="8" t="str">
        <f t="shared" si="139"/>
        <v/>
      </c>
      <c r="BR80" s="8" t="str">
        <f t="shared" si="140"/>
        <v/>
      </c>
      <c r="BS80" s="8" t="str">
        <f t="shared" si="174"/>
        <v/>
      </c>
      <c r="BT80" s="9" t="str">
        <f t="shared" si="175"/>
        <v/>
      </c>
      <c r="BU80" s="10" t="str">
        <f t="shared" si="141"/>
        <v/>
      </c>
      <c r="BV80" s="7" t="str">
        <f t="shared" si="142"/>
        <v/>
      </c>
      <c r="BW80" s="7" t="str">
        <f t="shared" si="143"/>
        <v/>
      </c>
      <c r="BX80" s="5" t="str">
        <f t="shared" si="144"/>
        <v>○</v>
      </c>
      <c r="BY80" s="3" t="str">
        <f t="shared" si="145"/>
        <v>○</v>
      </c>
      <c r="BZ80" s="5">
        <f t="shared" si="146"/>
        <v>13</v>
      </c>
      <c r="CA80" s="8">
        <f t="shared" si="147"/>
        <v>13</v>
      </c>
      <c r="CB80" s="8" t="str">
        <f t="shared" si="176"/>
        <v>○</v>
      </c>
      <c r="CC80" s="8" t="str">
        <f t="shared" si="148"/>
        <v>1</v>
      </c>
      <c r="CD80" s="8" t="str">
        <f t="shared" si="149"/>
        <v>04</v>
      </c>
      <c r="CE80" s="8" t="str">
        <f t="shared" si="150"/>
        <v>58</v>
      </c>
      <c r="CF80" s="8" t="str">
        <f t="shared" si="177"/>
        <v/>
      </c>
      <c r="CG80" s="8" t="str">
        <f t="shared" si="151"/>
        <v>S</v>
      </c>
      <c r="CH80" s="8">
        <f t="shared" si="178"/>
        <v>5</v>
      </c>
      <c r="CI80" s="4"/>
      <c r="CJ80" s="4" t="str">
        <f t="shared" si="152"/>
        <v>○</v>
      </c>
      <c r="CK80" s="5" t="str">
        <f t="shared" si="153"/>
        <v>退場</v>
      </c>
      <c r="CL80" s="1" t="str">
        <f t="shared" si="179"/>
        <v/>
      </c>
      <c r="CM80" s="326" t="str">
        <f t="shared" si="180"/>
        <v/>
      </c>
      <c r="CN80" s="326" t="str">
        <f t="shared" si="181"/>
        <v/>
      </c>
      <c r="CO80" s="327" t="str">
        <f t="shared" si="185"/>
        <v/>
      </c>
      <c r="CP80" s="327"/>
      <c r="CQ80" s="327" t="str">
        <f t="shared" si="186"/>
        <v/>
      </c>
      <c r="CR80" s="327" t="str">
        <f t="shared" si="182"/>
        <v/>
      </c>
      <c r="CS80" s="327" t="str">
        <f t="shared" si="183"/>
        <v/>
      </c>
      <c r="CT80" s="327" t="str">
        <f t="shared" si="187"/>
        <v/>
      </c>
      <c r="CU80" s="327"/>
      <c r="CV80" s="327" t="str">
        <f t="shared" si="188"/>
        <v/>
      </c>
    </row>
    <row r="81" spans="1:100" ht="17.25" customHeight="1" x14ac:dyDescent="0.15">
      <c r="A81" s="58">
        <v>73</v>
      </c>
      <c r="B81" s="289"/>
      <c r="C81" s="65"/>
      <c r="D81" s="286"/>
      <c r="E81" s="62"/>
      <c r="F81" s="68"/>
      <c r="G81" s="286"/>
      <c r="H81" s="328"/>
      <c r="I81" s="19" t="str">
        <f t="shared" si="128"/>
        <v/>
      </c>
      <c r="J81" s="17" t="str">
        <f t="shared" si="129"/>
        <v/>
      </c>
      <c r="K81" s="17" t="str">
        <f>IF(BH81="1",COUNTIF(BH$9:BH81,"1"),"")</f>
        <v/>
      </c>
      <c r="L81" s="17" t="str">
        <f t="shared" si="130"/>
        <v/>
      </c>
      <c r="M81" s="17" t="str">
        <f t="shared" si="131"/>
        <v/>
      </c>
      <c r="N81" s="17" t="str">
        <f>IF(BI81="1",COUNTIF(BI$9:BI81,"1"),"")</f>
        <v/>
      </c>
      <c r="O81" s="17" t="str">
        <f t="shared" si="132"/>
        <v/>
      </c>
      <c r="P81" s="20" t="str">
        <f t="shared" si="133"/>
        <v/>
      </c>
      <c r="Q81" s="1"/>
      <c r="R81" s="12">
        <f t="shared" ref="R81:AE81" ca="1" si="193">R9</f>
        <v>1</v>
      </c>
      <c r="S81" s="43">
        <f t="shared" ca="1" si="193"/>
        <v>6</v>
      </c>
      <c r="T81" s="43">
        <f t="shared" ca="1" si="193"/>
        <v>0</v>
      </c>
      <c r="U81" s="43">
        <f t="shared" ca="1" si="193"/>
        <v>1</v>
      </c>
      <c r="V81" s="43">
        <f t="shared" ca="1" si="193"/>
        <v>0</v>
      </c>
      <c r="W81" s="43">
        <f t="shared" ca="1" si="193"/>
        <v>0</v>
      </c>
      <c r="X81" s="14">
        <f t="shared" si="193"/>
        <v>7</v>
      </c>
      <c r="Y81" s="12">
        <f t="shared" ca="1" si="193"/>
        <v>1</v>
      </c>
      <c r="Z81" s="43">
        <f t="shared" ca="1" si="193"/>
        <v>6</v>
      </c>
      <c r="AA81" s="43">
        <f t="shared" ca="1" si="193"/>
        <v>0</v>
      </c>
      <c r="AB81" s="43">
        <f t="shared" ca="1" si="193"/>
        <v>0</v>
      </c>
      <c r="AC81" s="43">
        <f t="shared" ca="1" si="193"/>
        <v>0</v>
      </c>
      <c r="AD81" s="43">
        <f t="shared" ca="1" si="193"/>
        <v>0</v>
      </c>
      <c r="AE81" s="14">
        <f t="shared" si="193"/>
        <v>6</v>
      </c>
      <c r="AH81" s="2" t="str">
        <f t="shared" si="189"/>
        <v/>
      </c>
      <c r="AI81" s="2" t="str">
        <f t="shared" si="190"/>
        <v/>
      </c>
      <c r="AJ81" s="2" t="str">
        <f t="shared" si="156"/>
        <v/>
      </c>
      <c r="AK81" s="2" t="str">
        <f t="shared" si="157"/>
        <v/>
      </c>
      <c r="AL81" s="2" t="str">
        <f t="shared" si="158"/>
        <v/>
      </c>
      <c r="AM81" s="2" t="str">
        <f t="shared" si="159"/>
        <v/>
      </c>
      <c r="AN81" s="2" t="str">
        <f t="shared" si="160"/>
        <v/>
      </c>
      <c r="AO81" s="2" t="str">
        <f t="shared" si="191"/>
        <v/>
      </c>
      <c r="AP81" s="2" t="str">
        <f t="shared" si="192"/>
        <v/>
      </c>
      <c r="AQ81" s="2" t="str">
        <f t="shared" si="184"/>
        <v/>
      </c>
      <c r="AR81" s="2" t="str">
        <f t="shared" si="161"/>
        <v/>
      </c>
      <c r="AS81" s="2" t="str">
        <f t="shared" si="162"/>
        <v/>
      </c>
      <c r="AT81" s="2" t="str">
        <f t="shared" si="163"/>
        <v/>
      </c>
      <c r="AU81" s="2" t="str">
        <f t="shared" si="164"/>
        <v/>
      </c>
      <c r="AV81" s="2" t="str">
        <f t="shared" si="165"/>
        <v xml:space="preserve"> </v>
      </c>
      <c r="AW81" s="2" t="str">
        <f>UPPER(IF(BN81="S",BM81,IF(CB81="S",CA81," ")))</f>
        <v xml:space="preserve"> </v>
      </c>
      <c r="AX81" s="2" t="str">
        <f>UPPER(IF(BN81="D",BM81,IF(CB81="D",CA81," ")))</f>
        <v xml:space="preserve"> </v>
      </c>
      <c r="AY81" s="2" t="str">
        <f>UPPER(IF(BN81="DR",BM81,IF(CB81="DR",CA81," ")))</f>
        <v xml:space="preserve"> </v>
      </c>
      <c r="AZ81" s="2"/>
      <c r="BA81" s="2" t="str">
        <f t="shared" si="166"/>
        <v/>
      </c>
      <c r="BB81" s="2" t="str">
        <f t="shared" si="167"/>
        <v/>
      </c>
      <c r="BC81" s="2" t="str">
        <f t="shared" si="168"/>
        <v/>
      </c>
      <c r="BD81" s="2" t="str">
        <f t="shared" si="169"/>
        <v/>
      </c>
      <c r="BH81" s="13" t="str">
        <f t="shared" si="170"/>
        <v/>
      </c>
      <c r="BI81" s="15" t="str">
        <f t="shared" si="171"/>
        <v/>
      </c>
      <c r="BJ81" s="4" t="str">
        <f t="shared" si="134"/>
        <v/>
      </c>
      <c r="BK81" s="7" t="str">
        <f t="shared" si="135"/>
        <v/>
      </c>
      <c r="BL81" s="7" t="str">
        <f t="shared" si="136"/>
        <v/>
      </c>
      <c r="BM81" s="8" t="str">
        <f t="shared" si="172"/>
        <v/>
      </c>
      <c r="BN81" s="8" t="str">
        <f t="shared" si="137"/>
        <v/>
      </c>
      <c r="BO81" s="8" t="str">
        <f t="shared" si="173"/>
        <v/>
      </c>
      <c r="BP81" s="8" t="str">
        <f t="shared" si="138"/>
        <v/>
      </c>
      <c r="BQ81" s="8" t="str">
        <f t="shared" si="139"/>
        <v/>
      </c>
      <c r="BR81" s="8" t="str">
        <f t="shared" si="140"/>
        <v/>
      </c>
      <c r="BS81" s="8" t="str">
        <f t="shared" si="174"/>
        <v/>
      </c>
      <c r="BT81" s="9" t="str">
        <f t="shared" si="175"/>
        <v/>
      </c>
      <c r="BU81" s="10" t="str">
        <f t="shared" si="141"/>
        <v/>
      </c>
      <c r="BV81" s="7" t="str">
        <f t="shared" si="142"/>
        <v/>
      </c>
      <c r="BW81" s="7" t="str">
        <f t="shared" si="143"/>
        <v/>
      </c>
      <c r="BX81" s="5" t="str">
        <f t="shared" si="144"/>
        <v/>
      </c>
      <c r="BY81" s="3" t="str">
        <f t="shared" si="145"/>
        <v/>
      </c>
      <c r="BZ81" s="5" t="str">
        <f t="shared" si="146"/>
        <v/>
      </c>
      <c r="CA81" s="8" t="str">
        <f t="shared" si="147"/>
        <v/>
      </c>
      <c r="CB81" s="8" t="str">
        <f t="shared" si="176"/>
        <v/>
      </c>
      <c r="CC81" s="8" t="str">
        <f t="shared" si="148"/>
        <v/>
      </c>
      <c r="CD81" s="8" t="str">
        <f t="shared" si="149"/>
        <v/>
      </c>
      <c r="CE81" s="8" t="str">
        <f t="shared" si="150"/>
        <v/>
      </c>
      <c r="CF81" s="8" t="str">
        <f t="shared" si="177"/>
        <v/>
      </c>
      <c r="CG81" s="8" t="str">
        <f t="shared" si="151"/>
        <v/>
      </c>
      <c r="CH81" s="8" t="str">
        <f t="shared" si="178"/>
        <v/>
      </c>
      <c r="CI81" s="4"/>
      <c r="CJ81" s="4" t="str">
        <f t="shared" si="152"/>
        <v/>
      </c>
      <c r="CK81" s="5" t="str">
        <f t="shared" si="153"/>
        <v/>
      </c>
      <c r="CL81" s="1" t="str">
        <f t="shared" si="179"/>
        <v/>
      </c>
      <c r="CM81" s="326" t="str">
        <f t="shared" si="180"/>
        <v/>
      </c>
      <c r="CN81" s="326" t="str">
        <f t="shared" si="181"/>
        <v/>
      </c>
      <c r="CO81" s="327" t="str">
        <f t="shared" si="185"/>
        <v/>
      </c>
      <c r="CP81" s="327"/>
      <c r="CQ81" s="327" t="str">
        <f t="shared" si="186"/>
        <v/>
      </c>
      <c r="CR81" s="327" t="str">
        <f t="shared" si="182"/>
        <v/>
      </c>
      <c r="CS81" s="327" t="str">
        <f t="shared" si="183"/>
        <v/>
      </c>
      <c r="CT81" s="327" t="str">
        <f t="shared" si="187"/>
        <v/>
      </c>
      <c r="CU81" s="327"/>
      <c r="CV81" s="327" t="str">
        <f t="shared" si="188"/>
        <v/>
      </c>
    </row>
    <row r="82" spans="1:100" ht="17.25" customHeight="1" x14ac:dyDescent="0.15">
      <c r="A82" s="58">
        <v>74</v>
      </c>
      <c r="B82" s="289" t="s">
        <v>158</v>
      </c>
      <c r="C82" s="65"/>
      <c r="D82" s="286"/>
      <c r="E82" s="62" t="s">
        <v>153</v>
      </c>
      <c r="F82" s="68"/>
      <c r="G82" s="286"/>
      <c r="H82" s="328"/>
      <c r="I82" s="19" t="str">
        <f t="shared" si="128"/>
        <v/>
      </c>
      <c r="J82" s="17" t="str">
        <f t="shared" si="129"/>
        <v/>
      </c>
      <c r="K82" s="17" t="str">
        <f>IF(BH82="1",COUNTIF(BH$9:BH82,"1"),"")</f>
        <v/>
      </c>
      <c r="L82" s="17" t="str">
        <f t="shared" si="130"/>
        <v>7m</v>
      </c>
      <c r="M82" s="17" t="str">
        <f t="shared" si="131"/>
        <v>TC</v>
      </c>
      <c r="N82" s="17" t="str">
        <f>IF(BI82="1",COUNTIF(BI$9:BI82,"1"),"")</f>
        <v/>
      </c>
      <c r="O82" s="17" t="str">
        <f t="shared" si="132"/>
        <v/>
      </c>
      <c r="P82" s="20" t="str">
        <f t="shared" si="133"/>
        <v/>
      </c>
      <c r="Q82" s="1"/>
      <c r="R82" s="12">
        <f t="shared" ref="R82:AE82" ca="1" si="194">R10</f>
        <v>2</v>
      </c>
      <c r="S82" s="43">
        <f t="shared" ca="1" si="194"/>
        <v>4</v>
      </c>
      <c r="T82" s="43">
        <f t="shared" ca="1" si="194"/>
        <v>0</v>
      </c>
      <c r="U82" s="43">
        <f t="shared" ca="1" si="194"/>
        <v>0</v>
      </c>
      <c r="V82" s="43">
        <f t="shared" ca="1" si="194"/>
        <v>0</v>
      </c>
      <c r="W82" s="43">
        <f t="shared" ca="1" si="194"/>
        <v>1</v>
      </c>
      <c r="X82" s="14" t="str">
        <f t="shared" si="194"/>
        <v>×</v>
      </c>
      <c r="Y82" s="12">
        <f t="shared" ca="1" si="194"/>
        <v>2</v>
      </c>
      <c r="Z82" s="43">
        <f t="shared" ca="1" si="194"/>
        <v>3</v>
      </c>
      <c r="AA82" s="43">
        <f t="shared" ca="1" si="194"/>
        <v>0</v>
      </c>
      <c r="AB82" s="43">
        <f t="shared" ca="1" si="194"/>
        <v>0</v>
      </c>
      <c r="AC82" s="43">
        <f t="shared" ca="1" si="194"/>
        <v>0</v>
      </c>
      <c r="AD82" s="43">
        <f t="shared" ca="1" si="194"/>
        <v>0</v>
      </c>
      <c r="AE82" s="14" t="str">
        <f t="shared" si="194"/>
        <v>×</v>
      </c>
      <c r="AH82" s="2" t="str">
        <f t="shared" si="189"/>
        <v/>
      </c>
      <c r="AI82" s="2" t="str">
        <f t="shared" si="190"/>
        <v/>
      </c>
      <c r="AJ82" s="2" t="str">
        <f t="shared" si="156"/>
        <v/>
      </c>
      <c r="AK82" s="2" t="str">
        <f t="shared" si="157"/>
        <v/>
      </c>
      <c r="AL82" s="2" t="str">
        <f t="shared" si="158"/>
        <v/>
      </c>
      <c r="AM82" s="2" t="str">
        <f t="shared" si="159"/>
        <v/>
      </c>
      <c r="AN82" s="2" t="str">
        <f t="shared" si="160"/>
        <v/>
      </c>
      <c r="AO82" s="2" t="str">
        <f t="shared" si="191"/>
        <v/>
      </c>
      <c r="AP82" s="2" t="str">
        <f t="shared" si="192"/>
        <v/>
      </c>
      <c r="AQ82" s="2" t="str">
        <f t="shared" si="184"/>
        <v/>
      </c>
      <c r="AR82" s="2" t="str">
        <f t="shared" si="161"/>
        <v/>
      </c>
      <c r="AS82" s="2" t="str">
        <f t="shared" si="162"/>
        <v/>
      </c>
      <c r="AT82" s="2" t="str">
        <f t="shared" si="163"/>
        <v/>
      </c>
      <c r="AU82" s="2" t="str">
        <f t="shared" si="164"/>
        <v/>
      </c>
      <c r="AV82" s="2" t="str">
        <f t="shared" si="165"/>
        <v xml:space="preserve"> </v>
      </c>
      <c r="AW82" s="2" t="str">
        <f t="shared" ref="AW82:AW107" si="195">UPPER(IF(BN82="S",BM82,IF(CB82="S",CA82," ")))</f>
        <v xml:space="preserve"> </v>
      </c>
      <c r="AX82" s="2" t="str">
        <f t="shared" ref="AX82:AX107" si="196">UPPER(IF(BN82="D",BM82,IF(CB82="D",CA82," ")))</f>
        <v xml:space="preserve"> </v>
      </c>
      <c r="AY82" s="2" t="str">
        <f t="shared" ref="AY82:AY107" si="197">UPPER(IF(BN82="DR",BM82,IF(CB82="DR",CA82," ")))</f>
        <v xml:space="preserve"> </v>
      </c>
      <c r="AZ82" s="2"/>
      <c r="BA82" s="2" t="str">
        <f t="shared" si="166"/>
        <v/>
      </c>
      <c r="BB82" s="2" t="str">
        <f t="shared" si="167"/>
        <v/>
      </c>
      <c r="BC82" s="2" t="str">
        <f t="shared" si="168"/>
        <v/>
      </c>
      <c r="BD82" s="2" t="str">
        <f t="shared" si="169"/>
        <v/>
      </c>
      <c r="BH82" s="13" t="str">
        <f t="shared" si="170"/>
        <v/>
      </c>
      <c r="BI82" s="15" t="str">
        <f t="shared" si="171"/>
        <v/>
      </c>
      <c r="BJ82" s="4" t="str">
        <f t="shared" si="134"/>
        <v/>
      </c>
      <c r="BK82" s="7" t="str">
        <f t="shared" si="135"/>
        <v/>
      </c>
      <c r="BL82" s="7" t="str">
        <f t="shared" si="136"/>
        <v/>
      </c>
      <c r="BM82" s="8" t="str">
        <f t="shared" si="172"/>
        <v/>
      </c>
      <c r="BN82" s="8" t="str">
        <f t="shared" si="137"/>
        <v/>
      </c>
      <c r="BO82" s="8" t="str">
        <f t="shared" si="173"/>
        <v/>
      </c>
      <c r="BP82" s="8" t="str">
        <f t="shared" si="138"/>
        <v>7m</v>
      </c>
      <c r="BQ82" s="8" t="str">
        <f t="shared" si="139"/>
        <v>TC</v>
      </c>
      <c r="BR82" s="8" t="str">
        <f t="shared" si="140"/>
        <v/>
      </c>
      <c r="BS82" s="8" t="str">
        <f t="shared" si="174"/>
        <v/>
      </c>
      <c r="BT82" s="9" t="str">
        <f t="shared" si="175"/>
        <v/>
      </c>
      <c r="BU82" s="10" t="str">
        <f t="shared" si="141"/>
        <v/>
      </c>
      <c r="BV82" s="7" t="str">
        <f t="shared" si="142"/>
        <v/>
      </c>
      <c r="BW82" s="7" t="str">
        <f t="shared" si="143"/>
        <v/>
      </c>
      <c r="BX82" s="5" t="str">
        <f t="shared" si="144"/>
        <v/>
      </c>
      <c r="BY82" s="3" t="str">
        <f t="shared" si="145"/>
        <v/>
      </c>
      <c r="BZ82" s="5" t="str">
        <f t="shared" si="146"/>
        <v/>
      </c>
      <c r="CA82" s="8" t="str">
        <f t="shared" si="147"/>
        <v/>
      </c>
      <c r="CB82" s="8" t="str">
        <f t="shared" si="176"/>
        <v/>
      </c>
      <c r="CC82" s="8" t="str">
        <f t="shared" si="148"/>
        <v/>
      </c>
      <c r="CD82" s="8" t="str">
        <f t="shared" si="149"/>
        <v/>
      </c>
      <c r="CE82" s="8" t="str">
        <f t="shared" si="150"/>
        <v/>
      </c>
      <c r="CF82" s="8" t="str">
        <f t="shared" si="177"/>
        <v/>
      </c>
      <c r="CG82" s="8" t="str">
        <f t="shared" si="151"/>
        <v/>
      </c>
      <c r="CH82" s="8" t="str">
        <f t="shared" si="178"/>
        <v/>
      </c>
      <c r="CI82" s="4"/>
      <c r="CJ82" s="4" t="str">
        <f t="shared" si="152"/>
        <v/>
      </c>
      <c r="CK82" s="5" t="str">
        <f t="shared" si="153"/>
        <v/>
      </c>
      <c r="CL82" s="1" t="str">
        <f t="shared" si="179"/>
        <v/>
      </c>
      <c r="CM82" s="326" t="str">
        <f t="shared" si="180"/>
        <v/>
      </c>
      <c r="CN82" s="326" t="str">
        <f t="shared" si="181"/>
        <v/>
      </c>
      <c r="CO82" s="327" t="str">
        <f t="shared" si="185"/>
        <v/>
      </c>
      <c r="CP82" s="327"/>
      <c r="CQ82" s="327" t="str">
        <f t="shared" si="186"/>
        <v/>
      </c>
      <c r="CR82" s="327" t="str">
        <f t="shared" si="182"/>
        <v/>
      </c>
      <c r="CS82" s="327" t="str">
        <f t="shared" si="183"/>
        <v/>
      </c>
      <c r="CT82" s="327" t="str">
        <f t="shared" si="187"/>
        <v/>
      </c>
      <c r="CU82" s="327"/>
      <c r="CV82" s="327" t="str">
        <f t="shared" si="188"/>
        <v/>
      </c>
    </row>
    <row r="83" spans="1:100" ht="17.25" customHeight="1" x14ac:dyDescent="0.15">
      <c r="A83" s="58">
        <v>75</v>
      </c>
      <c r="B83" s="289" t="s">
        <v>420</v>
      </c>
      <c r="C83" s="65">
        <v>1</v>
      </c>
      <c r="D83" s="286" t="s">
        <v>456</v>
      </c>
      <c r="E83" s="62"/>
      <c r="F83" s="68"/>
      <c r="G83" s="286"/>
      <c r="H83" s="328"/>
      <c r="I83" s="19" t="str">
        <f t="shared" si="128"/>
        <v/>
      </c>
      <c r="J83" s="17" t="str">
        <f t="shared" si="129"/>
        <v/>
      </c>
      <c r="K83" s="17" t="str">
        <f>IF(BH83="1",COUNTIF(BH$9:BH83,"1"),"")</f>
        <v/>
      </c>
      <c r="L83" s="17" t="str">
        <f t="shared" si="130"/>
        <v/>
      </c>
      <c r="M83" s="17" t="str">
        <f t="shared" si="131"/>
        <v/>
      </c>
      <c r="N83" s="17">
        <f>IF(BI83="1",COUNTIF(BI$9:BI83,"1"),"")</f>
        <v>25</v>
      </c>
      <c r="O83" s="17" t="str">
        <f t="shared" si="132"/>
        <v>○</v>
      </c>
      <c r="P83" s="20" t="str">
        <f t="shared" si="133"/>
        <v>1</v>
      </c>
      <c r="Q83" s="1"/>
      <c r="R83" s="12">
        <f t="shared" ref="R83:AE83" ca="1" si="198">R11</f>
        <v>3</v>
      </c>
      <c r="S83" s="43">
        <f t="shared" ca="1" si="198"/>
        <v>2</v>
      </c>
      <c r="T83" s="43">
        <f t="shared" ca="1" si="198"/>
        <v>0</v>
      </c>
      <c r="U83" s="43">
        <f t="shared" ca="1" si="198"/>
        <v>2</v>
      </c>
      <c r="V83" s="43">
        <f t="shared" ca="1" si="198"/>
        <v>0</v>
      </c>
      <c r="W83" s="43">
        <f t="shared" ca="1" si="198"/>
        <v>0</v>
      </c>
      <c r="X83" s="14">
        <f t="shared" si="198"/>
        <v>5</v>
      </c>
      <c r="Y83" s="12">
        <f t="shared" ca="1" si="198"/>
        <v>3</v>
      </c>
      <c r="Z83" s="43">
        <f t="shared" ca="1" si="198"/>
        <v>4</v>
      </c>
      <c r="AA83" s="43">
        <f t="shared" ca="1" si="198"/>
        <v>0</v>
      </c>
      <c r="AB83" s="43">
        <f t="shared" ca="1" si="198"/>
        <v>0</v>
      </c>
      <c r="AC83" s="43">
        <f t="shared" ca="1" si="198"/>
        <v>1</v>
      </c>
      <c r="AD83" s="43">
        <f t="shared" ca="1" si="198"/>
        <v>0</v>
      </c>
      <c r="AE83" s="56">
        <f t="shared" si="198"/>
        <v>4</v>
      </c>
      <c r="AH83" s="2" t="str">
        <f t="shared" si="189"/>
        <v/>
      </c>
      <c r="AI83" s="2" t="str">
        <f t="shared" si="190"/>
        <v/>
      </c>
      <c r="AJ83" s="2" t="str">
        <f t="shared" si="156"/>
        <v/>
      </c>
      <c r="AK83" s="2" t="str">
        <f t="shared" si="157"/>
        <v/>
      </c>
      <c r="AL83" s="2" t="str">
        <f t="shared" si="158"/>
        <v/>
      </c>
      <c r="AM83" s="2" t="str">
        <f t="shared" si="159"/>
        <v/>
      </c>
      <c r="AN83" s="2" t="str">
        <f t="shared" si="160"/>
        <v/>
      </c>
      <c r="AO83" s="2" t="str">
        <f t="shared" si="191"/>
        <v/>
      </c>
      <c r="AP83" s="2">
        <f t="shared" si="192"/>
        <v>1</v>
      </c>
      <c r="AQ83" s="2" t="str">
        <f t="shared" si="184"/>
        <v/>
      </c>
      <c r="AR83" s="2" t="str">
        <f t="shared" si="161"/>
        <v/>
      </c>
      <c r="AS83" s="2" t="str">
        <f t="shared" si="162"/>
        <v>○</v>
      </c>
      <c r="AT83" s="2" t="str">
        <f t="shared" si="163"/>
        <v/>
      </c>
      <c r="AU83" s="2" t="str">
        <f t="shared" si="164"/>
        <v/>
      </c>
      <c r="AV83" s="2" t="str">
        <f t="shared" si="165"/>
        <v xml:space="preserve"> </v>
      </c>
      <c r="AW83" s="2" t="str">
        <f t="shared" si="195"/>
        <v xml:space="preserve"> </v>
      </c>
      <c r="AX83" s="2" t="str">
        <f t="shared" si="196"/>
        <v xml:space="preserve"> </v>
      </c>
      <c r="AY83" s="2" t="str">
        <f t="shared" si="197"/>
        <v xml:space="preserve"> </v>
      </c>
      <c r="AZ83" s="2"/>
      <c r="BA83" s="2" t="str">
        <f t="shared" si="166"/>
        <v/>
      </c>
      <c r="BB83" s="2" t="str">
        <f t="shared" si="167"/>
        <v/>
      </c>
      <c r="BC83" s="2" t="str">
        <f t="shared" si="168"/>
        <v/>
      </c>
      <c r="BD83" s="2" t="str">
        <f t="shared" si="169"/>
        <v/>
      </c>
      <c r="BH83" s="13" t="str">
        <f t="shared" si="170"/>
        <v/>
      </c>
      <c r="BI83" s="15" t="str">
        <f t="shared" si="171"/>
        <v>1</v>
      </c>
      <c r="BJ83" s="4" t="str">
        <f t="shared" si="134"/>
        <v/>
      </c>
      <c r="BK83" s="7" t="str">
        <f t="shared" si="135"/>
        <v>○</v>
      </c>
      <c r="BL83" s="7" t="str">
        <f t="shared" si="136"/>
        <v/>
      </c>
      <c r="BM83" s="8" t="str">
        <f t="shared" si="172"/>
        <v/>
      </c>
      <c r="BN83" s="8" t="str">
        <f t="shared" si="137"/>
        <v/>
      </c>
      <c r="BO83" s="8" t="str">
        <f t="shared" si="173"/>
        <v/>
      </c>
      <c r="BP83" s="8" t="str">
        <f t="shared" si="138"/>
        <v/>
      </c>
      <c r="BQ83" s="8" t="str">
        <f t="shared" si="139"/>
        <v/>
      </c>
      <c r="BR83" s="8" t="str">
        <f t="shared" si="140"/>
        <v/>
      </c>
      <c r="BS83" s="8" t="str">
        <f t="shared" si="174"/>
        <v/>
      </c>
      <c r="BT83" s="9" t="str">
        <f t="shared" si="175"/>
        <v/>
      </c>
      <c r="BU83" s="10" t="str">
        <f t="shared" si="141"/>
        <v/>
      </c>
      <c r="BV83" s="7" t="str">
        <f t="shared" si="142"/>
        <v/>
      </c>
      <c r="BW83" s="7" t="str">
        <f t="shared" si="143"/>
        <v/>
      </c>
      <c r="BX83" s="5" t="str">
        <f t="shared" si="144"/>
        <v/>
      </c>
      <c r="BY83" s="3" t="str">
        <f t="shared" si="145"/>
        <v/>
      </c>
      <c r="BZ83" s="5">
        <f t="shared" si="146"/>
        <v>0</v>
      </c>
      <c r="CA83" s="8" t="str">
        <f t="shared" si="147"/>
        <v/>
      </c>
      <c r="CB83" s="8" t="str">
        <f t="shared" si="176"/>
        <v/>
      </c>
      <c r="CC83" s="8" t="str">
        <f t="shared" si="148"/>
        <v/>
      </c>
      <c r="CD83" s="8" t="str">
        <f t="shared" si="149"/>
        <v/>
      </c>
      <c r="CE83" s="8" t="str">
        <f t="shared" si="150"/>
        <v/>
      </c>
      <c r="CF83" s="8" t="str">
        <f t="shared" si="177"/>
        <v>1</v>
      </c>
      <c r="CG83" s="8" t="str">
        <f t="shared" si="151"/>
        <v>○</v>
      </c>
      <c r="CH83" s="8">
        <f t="shared" si="178"/>
        <v>1</v>
      </c>
      <c r="CI83" s="4"/>
      <c r="CJ83" s="4" t="str">
        <f t="shared" si="152"/>
        <v/>
      </c>
      <c r="CK83" s="5" t="str">
        <f t="shared" si="153"/>
        <v>7m得点</v>
      </c>
      <c r="CL83" s="1" t="str">
        <f t="shared" si="179"/>
        <v/>
      </c>
      <c r="CM83" s="326" t="str">
        <f t="shared" si="180"/>
        <v/>
      </c>
      <c r="CN83" s="326" t="str">
        <f t="shared" si="181"/>
        <v/>
      </c>
      <c r="CO83" s="327" t="str">
        <f t="shared" si="185"/>
        <v/>
      </c>
      <c r="CP83" s="327"/>
      <c r="CQ83" s="327" t="str">
        <f t="shared" si="186"/>
        <v/>
      </c>
      <c r="CR83" s="327" t="str">
        <f t="shared" si="182"/>
        <v/>
      </c>
      <c r="CS83" s="327" t="str">
        <f t="shared" si="183"/>
        <v/>
      </c>
      <c r="CT83" s="327" t="str">
        <f t="shared" si="187"/>
        <v/>
      </c>
      <c r="CU83" s="327"/>
      <c r="CV83" s="327" t="str">
        <f t="shared" si="188"/>
        <v/>
      </c>
    </row>
    <row r="84" spans="1:100" ht="17.25" customHeight="1" x14ac:dyDescent="0.15">
      <c r="A84" s="58">
        <v>76</v>
      </c>
      <c r="B84" s="289" t="s">
        <v>419</v>
      </c>
      <c r="C84" s="65">
        <v>5</v>
      </c>
      <c r="D84" s="286" t="s">
        <v>456</v>
      </c>
      <c r="E84" s="62"/>
      <c r="F84" s="68"/>
      <c r="G84" s="286"/>
      <c r="H84" s="328"/>
      <c r="I84" s="19" t="str">
        <f t="shared" si="128"/>
        <v>5</v>
      </c>
      <c r="J84" s="17" t="str">
        <f t="shared" si="129"/>
        <v>○</v>
      </c>
      <c r="K84" s="17">
        <f>IF(BH84="1",COUNTIF(BH$9:BH84,"1"),"")</f>
        <v>25</v>
      </c>
      <c r="L84" s="17" t="str">
        <f t="shared" si="130"/>
        <v/>
      </c>
      <c r="M84" s="17" t="str">
        <f t="shared" si="131"/>
        <v/>
      </c>
      <c r="N84" s="17" t="str">
        <f>IF(BI84="1",COUNTIF(BI$9:BI84,"1"),"")</f>
        <v/>
      </c>
      <c r="O84" s="17" t="str">
        <f t="shared" si="132"/>
        <v/>
      </c>
      <c r="P84" s="20" t="str">
        <f t="shared" si="133"/>
        <v/>
      </c>
      <c r="Q84" s="1"/>
      <c r="R84" s="12">
        <f t="shared" ref="R84:AE84" ca="1" si="199">R12</f>
        <v>4</v>
      </c>
      <c r="S84" s="43">
        <f t="shared" ca="1" si="199"/>
        <v>0</v>
      </c>
      <c r="T84" s="43">
        <f t="shared" ca="1" si="199"/>
        <v>0</v>
      </c>
      <c r="U84" s="43">
        <f t="shared" ca="1" si="199"/>
        <v>0</v>
      </c>
      <c r="V84" s="43">
        <f t="shared" ca="1" si="199"/>
        <v>0</v>
      </c>
      <c r="W84" s="43">
        <f t="shared" ca="1" si="199"/>
        <v>0</v>
      </c>
      <c r="X84" s="14">
        <f t="shared" si="199"/>
        <v>12</v>
      </c>
      <c r="Y84" s="12">
        <f t="shared" ca="1" si="199"/>
        <v>4</v>
      </c>
      <c r="Z84" s="43">
        <f t="shared" ca="1" si="199"/>
        <v>2</v>
      </c>
      <c r="AA84" s="43">
        <f t="shared" ca="1" si="199"/>
        <v>0</v>
      </c>
      <c r="AB84" s="43">
        <f t="shared" ca="1" si="199"/>
        <v>0</v>
      </c>
      <c r="AC84" s="43">
        <f t="shared" ca="1" si="199"/>
        <v>0</v>
      </c>
      <c r="AD84" s="43">
        <f t="shared" ca="1" si="199"/>
        <v>0</v>
      </c>
      <c r="AE84" s="14">
        <f t="shared" si="199"/>
        <v>10</v>
      </c>
      <c r="AH84" s="2">
        <f t="shared" si="189"/>
        <v>5</v>
      </c>
      <c r="AI84" s="2" t="str">
        <f t="shared" si="190"/>
        <v/>
      </c>
      <c r="AJ84" s="2" t="str">
        <f t="shared" si="156"/>
        <v/>
      </c>
      <c r="AK84" s="2" t="str">
        <f t="shared" si="157"/>
        <v>○</v>
      </c>
      <c r="AL84" s="2" t="str">
        <f t="shared" si="158"/>
        <v/>
      </c>
      <c r="AM84" s="2" t="str">
        <f t="shared" si="159"/>
        <v/>
      </c>
      <c r="AN84" s="2" t="str">
        <f t="shared" si="160"/>
        <v/>
      </c>
      <c r="AO84" s="2" t="str">
        <f t="shared" si="191"/>
        <v/>
      </c>
      <c r="AP84" s="2" t="str">
        <f t="shared" si="192"/>
        <v/>
      </c>
      <c r="AQ84" s="2" t="str">
        <f t="shared" si="184"/>
        <v/>
      </c>
      <c r="AR84" s="2" t="str">
        <f t="shared" si="161"/>
        <v/>
      </c>
      <c r="AS84" s="2" t="str">
        <f t="shared" si="162"/>
        <v/>
      </c>
      <c r="AT84" s="2" t="str">
        <f t="shared" si="163"/>
        <v/>
      </c>
      <c r="AU84" s="2" t="str">
        <f t="shared" si="164"/>
        <v/>
      </c>
      <c r="AV84" s="2" t="str">
        <f t="shared" si="165"/>
        <v xml:space="preserve"> </v>
      </c>
      <c r="AW84" s="2" t="str">
        <f t="shared" si="195"/>
        <v xml:space="preserve"> </v>
      </c>
      <c r="AX84" s="2" t="str">
        <f t="shared" si="196"/>
        <v xml:space="preserve"> </v>
      </c>
      <c r="AY84" s="2" t="str">
        <f t="shared" si="197"/>
        <v xml:space="preserve"> </v>
      </c>
      <c r="AZ84" s="2"/>
      <c r="BA84" s="2" t="str">
        <f t="shared" si="166"/>
        <v/>
      </c>
      <c r="BB84" s="2" t="str">
        <f t="shared" si="167"/>
        <v/>
      </c>
      <c r="BC84" s="2" t="str">
        <f t="shared" si="168"/>
        <v/>
      </c>
      <c r="BD84" s="2" t="str">
        <f t="shared" si="169"/>
        <v/>
      </c>
      <c r="BE84" s="2"/>
      <c r="BH84" s="13" t="str">
        <f t="shared" si="170"/>
        <v>1</v>
      </c>
      <c r="BI84" s="15" t="str">
        <f t="shared" si="171"/>
        <v/>
      </c>
      <c r="BJ84" s="4">
        <f t="shared" si="134"/>
        <v>5</v>
      </c>
      <c r="BK84" s="7" t="str">
        <f t="shared" si="135"/>
        <v>○</v>
      </c>
      <c r="BL84" s="7" t="str">
        <f t="shared" si="136"/>
        <v>7m得点</v>
      </c>
      <c r="BM84" s="8">
        <f t="shared" si="172"/>
        <v>5</v>
      </c>
      <c r="BN84" s="8" t="str">
        <f t="shared" si="137"/>
        <v>○</v>
      </c>
      <c r="BO84" s="8" t="str">
        <f t="shared" si="173"/>
        <v>1</v>
      </c>
      <c r="BP84" s="8" t="str">
        <f t="shared" si="138"/>
        <v/>
      </c>
      <c r="BQ84" s="8" t="str">
        <f t="shared" si="139"/>
        <v/>
      </c>
      <c r="BR84" s="8" t="str">
        <f t="shared" si="140"/>
        <v/>
      </c>
      <c r="BS84" s="8" t="str">
        <f t="shared" si="174"/>
        <v/>
      </c>
      <c r="BT84" s="9" t="str">
        <f t="shared" si="175"/>
        <v/>
      </c>
      <c r="BU84" s="10">
        <f t="shared" si="141"/>
        <v>0</v>
      </c>
      <c r="BV84" s="7" t="str">
        <f t="shared" si="142"/>
        <v/>
      </c>
      <c r="BW84" s="7" t="str">
        <f t="shared" si="143"/>
        <v/>
      </c>
      <c r="BX84" s="5" t="str">
        <f t="shared" si="144"/>
        <v/>
      </c>
      <c r="BY84" s="3" t="str">
        <f t="shared" si="145"/>
        <v/>
      </c>
      <c r="BZ84" s="5" t="str">
        <f t="shared" si="146"/>
        <v/>
      </c>
      <c r="CA84" s="8" t="str">
        <f t="shared" si="147"/>
        <v/>
      </c>
      <c r="CB84" s="8" t="str">
        <f t="shared" si="176"/>
        <v/>
      </c>
      <c r="CC84" s="8" t="str">
        <f t="shared" si="148"/>
        <v/>
      </c>
      <c r="CD84" s="8" t="str">
        <f t="shared" si="149"/>
        <v/>
      </c>
      <c r="CE84" s="8" t="str">
        <f t="shared" si="150"/>
        <v/>
      </c>
      <c r="CF84" s="8" t="str">
        <f t="shared" si="177"/>
        <v/>
      </c>
      <c r="CG84" s="8" t="str">
        <f t="shared" si="151"/>
        <v/>
      </c>
      <c r="CH84" s="8" t="str">
        <f t="shared" si="178"/>
        <v/>
      </c>
      <c r="CI84" s="4"/>
      <c r="CJ84" s="4" t="str">
        <f t="shared" si="152"/>
        <v/>
      </c>
      <c r="CK84" s="5" t="str">
        <f t="shared" si="153"/>
        <v/>
      </c>
      <c r="CL84" s="1" t="str">
        <f t="shared" si="179"/>
        <v/>
      </c>
      <c r="CM84" s="326" t="str">
        <f t="shared" si="180"/>
        <v/>
      </c>
      <c r="CN84" s="326" t="str">
        <f t="shared" si="181"/>
        <v/>
      </c>
      <c r="CO84" s="327" t="str">
        <f t="shared" si="185"/>
        <v/>
      </c>
      <c r="CP84" s="327"/>
      <c r="CQ84" s="327" t="str">
        <f t="shared" si="186"/>
        <v/>
      </c>
      <c r="CR84" s="327" t="str">
        <f t="shared" si="182"/>
        <v/>
      </c>
      <c r="CS84" s="327" t="str">
        <f t="shared" si="183"/>
        <v/>
      </c>
      <c r="CT84" s="327" t="str">
        <f t="shared" si="187"/>
        <v/>
      </c>
      <c r="CU84" s="327"/>
      <c r="CV84" s="327" t="str">
        <f t="shared" si="188"/>
        <v/>
      </c>
    </row>
    <row r="85" spans="1:100" ht="17.25" customHeight="1" x14ac:dyDescent="0.15">
      <c r="A85" s="58">
        <v>77</v>
      </c>
      <c r="B85" s="289" t="s">
        <v>420</v>
      </c>
      <c r="C85" s="65">
        <v>2</v>
      </c>
      <c r="D85" s="286" t="s">
        <v>456</v>
      </c>
      <c r="E85" s="62"/>
      <c r="F85" s="68"/>
      <c r="G85" s="286"/>
      <c r="H85" s="328"/>
      <c r="I85" s="19" t="str">
        <f t="shared" si="128"/>
        <v/>
      </c>
      <c r="J85" s="17" t="str">
        <f t="shared" si="129"/>
        <v/>
      </c>
      <c r="K85" s="17" t="str">
        <f>IF(BH85="1",COUNTIF(BH$9:BH85,"1"),"")</f>
        <v/>
      </c>
      <c r="L85" s="17" t="str">
        <f t="shared" si="130"/>
        <v/>
      </c>
      <c r="M85" s="17" t="str">
        <f t="shared" si="131"/>
        <v/>
      </c>
      <c r="N85" s="17">
        <f>IF(BI85="1",COUNTIF(BI$9:BI85,"1"),"")</f>
        <v>26</v>
      </c>
      <c r="O85" s="17" t="str">
        <f t="shared" si="132"/>
        <v>○</v>
      </c>
      <c r="P85" s="20" t="str">
        <f t="shared" si="133"/>
        <v>2</v>
      </c>
      <c r="Q85" s="1"/>
      <c r="R85" s="12">
        <f t="shared" ref="R85:W97" ca="1" si="200">R13</f>
        <v>5</v>
      </c>
      <c r="S85" s="43">
        <f t="shared" ca="1" si="200"/>
        <v>6</v>
      </c>
      <c r="T85" s="43">
        <f t="shared" ca="1" si="200"/>
        <v>0</v>
      </c>
      <c r="U85" s="43">
        <f t="shared" ca="1" si="200"/>
        <v>1</v>
      </c>
      <c r="V85" s="43">
        <f t="shared" ca="1" si="200"/>
        <v>0</v>
      </c>
      <c r="W85" s="43">
        <f t="shared" ca="1" si="200"/>
        <v>0</v>
      </c>
      <c r="X85" s="14"/>
      <c r="Y85" s="12">
        <f t="shared" ref="Y85:AD97" ca="1" si="201">Y13</f>
        <v>5</v>
      </c>
      <c r="Z85" s="43">
        <f t="shared" ca="1" si="201"/>
        <v>2</v>
      </c>
      <c r="AA85" s="43">
        <f t="shared" ca="1" si="201"/>
        <v>0</v>
      </c>
      <c r="AB85" s="43">
        <f t="shared" ca="1" si="201"/>
        <v>2</v>
      </c>
      <c r="AC85" s="43">
        <f t="shared" ca="1" si="201"/>
        <v>0</v>
      </c>
      <c r="AD85" s="43">
        <f t="shared" ca="1" si="201"/>
        <v>0</v>
      </c>
      <c r="AE85" s="57"/>
      <c r="AH85" s="2" t="str">
        <f t="shared" si="189"/>
        <v/>
      </c>
      <c r="AI85" s="2" t="str">
        <f t="shared" si="190"/>
        <v/>
      </c>
      <c r="AJ85" s="2" t="str">
        <f t="shared" si="156"/>
        <v/>
      </c>
      <c r="AK85" s="2" t="str">
        <f t="shared" si="157"/>
        <v/>
      </c>
      <c r="AL85" s="2" t="str">
        <f t="shared" si="158"/>
        <v/>
      </c>
      <c r="AM85" s="2" t="str">
        <f t="shared" si="159"/>
        <v/>
      </c>
      <c r="AN85" s="2" t="str">
        <f t="shared" si="160"/>
        <v/>
      </c>
      <c r="AO85" s="2" t="str">
        <f t="shared" si="191"/>
        <v/>
      </c>
      <c r="AP85" s="2">
        <f t="shared" si="192"/>
        <v>2</v>
      </c>
      <c r="AQ85" s="2" t="str">
        <f t="shared" si="184"/>
        <v/>
      </c>
      <c r="AR85" s="2" t="str">
        <f t="shared" si="161"/>
        <v/>
      </c>
      <c r="AS85" s="2" t="str">
        <f t="shared" si="162"/>
        <v>○</v>
      </c>
      <c r="AT85" s="2" t="str">
        <f t="shared" si="163"/>
        <v/>
      </c>
      <c r="AU85" s="2" t="str">
        <f t="shared" si="164"/>
        <v/>
      </c>
      <c r="AV85" s="2" t="str">
        <f t="shared" si="165"/>
        <v xml:space="preserve"> </v>
      </c>
      <c r="AW85" s="2" t="str">
        <f t="shared" si="195"/>
        <v xml:space="preserve"> </v>
      </c>
      <c r="AX85" s="2" t="str">
        <f t="shared" si="196"/>
        <v xml:space="preserve"> </v>
      </c>
      <c r="AY85" s="2" t="str">
        <f t="shared" si="197"/>
        <v xml:space="preserve"> </v>
      </c>
      <c r="AZ85" s="2"/>
      <c r="BA85" s="2" t="str">
        <f t="shared" si="166"/>
        <v/>
      </c>
      <c r="BB85" s="2" t="str">
        <f t="shared" si="167"/>
        <v/>
      </c>
      <c r="BC85" s="2" t="str">
        <f t="shared" si="168"/>
        <v/>
      </c>
      <c r="BD85" s="2" t="str">
        <f t="shared" si="169"/>
        <v/>
      </c>
      <c r="BH85" s="13" t="str">
        <f t="shared" si="170"/>
        <v/>
      </c>
      <c r="BI85" s="15" t="str">
        <f t="shared" si="171"/>
        <v>1</v>
      </c>
      <c r="BJ85" s="4" t="str">
        <f t="shared" si="134"/>
        <v/>
      </c>
      <c r="BK85" s="7" t="str">
        <f t="shared" si="135"/>
        <v>○</v>
      </c>
      <c r="BL85" s="7" t="str">
        <f t="shared" si="136"/>
        <v/>
      </c>
      <c r="BM85" s="8" t="str">
        <f t="shared" si="172"/>
        <v/>
      </c>
      <c r="BN85" s="8" t="str">
        <f t="shared" si="137"/>
        <v/>
      </c>
      <c r="BO85" s="8" t="str">
        <f t="shared" si="173"/>
        <v/>
      </c>
      <c r="BP85" s="8" t="str">
        <f t="shared" si="138"/>
        <v/>
      </c>
      <c r="BQ85" s="8" t="str">
        <f t="shared" si="139"/>
        <v/>
      </c>
      <c r="BR85" s="8" t="str">
        <f t="shared" si="140"/>
        <v/>
      </c>
      <c r="BS85" s="8" t="str">
        <f t="shared" si="174"/>
        <v/>
      </c>
      <c r="BT85" s="9" t="str">
        <f t="shared" si="175"/>
        <v/>
      </c>
      <c r="BU85" s="10" t="str">
        <f t="shared" si="141"/>
        <v/>
      </c>
      <c r="BV85" s="7" t="str">
        <f t="shared" si="142"/>
        <v/>
      </c>
      <c r="BW85" s="7" t="str">
        <f t="shared" si="143"/>
        <v/>
      </c>
      <c r="BX85" s="5" t="str">
        <f t="shared" si="144"/>
        <v/>
      </c>
      <c r="BY85" s="3" t="str">
        <f t="shared" si="145"/>
        <v/>
      </c>
      <c r="BZ85" s="5">
        <f t="shared" si="146"/>
        <v>0</v>
      </c>
      <c r="CA85" s="8" t="str">
        <f t="shared" si="147"/>
        <v/>
      </c>
      <c r="CB85" s="8" t="str">
        <f t="shared" si="176"/>
        <v/>
      </c>
      <c r="CC85" s="8" t="str">
        <f t="shared" si="148"/>
        <v/>
      </c>
      <c r="CD85" s="8" t="str">
        <f t="shared" si="149"/>
        <v/>
      </c>
      <c r="CE85" s="8" t="str">
        <f t="shared" si="150"/>
        <v/>
      </c>
      <c r="CF85" s="8" t="str">
        <f t="shared" si="177"/>
        <v>1</v>
      </c>
      <c r="CG85" s="8" t="str">
        <f t="shared" si="151"/>
        <v>○</v>
      </c>
      <c r="CH85" s="8">
        <f t="shared" si="178"/>
        <v>2</v>
      </c>
      <c r="CI85" s="4"/>
      <c r="CJ85" s="4" t="str">
        <f t="shared" si="152"/>
        <v/>
      </c>
      <c r="CK85" s="5" t="str">
        <f t="shared" si="153"/>
        <v>7m得点</v>
      </c>
      <c r="CL85" s="1" t="str">
        <f t="shared" si="179"/>
        <v/>
      </c>
      <c r="CM85" s="326" t="str">
        <f t="shared" si="180"/>
        <v/>
      </c>
      <c r="CN85" s="326" t="str">
        <f t="shared" si="181"/>
        <v/>
      </c>
      <c r="CO85" s="327" t="str">
        <f t="shared" si="185"/>
        <v/>
      </c>
      <c r="CP85" s="327"/>
      <c r="CQ85" s="327" t="str">
        <f t="shared" si="186"/>
        <v/>
      </c>
      <c r="CR85" s="327" t="str">
        <f t="shared" si="182"/>
        <v/>
      </c>
      <c r="CS85" s="327" t="str">
        <f t="shared" si="183"/>
        <v/>
      </c>
      <c r="CT85" s="327" t="str">
        <f t="shared" si="187"/>
        <v/>
      </c>
      <c r="CU85" s="327"/>
      <c r="CV85" s="327" t="str">
        <f t="shared" si="188"/>
        <v/>
      </c>
    </row>
    <row r="86" spans="1:100" ht="17.25" customHeight="1" x14ac:dyDescent="0.15">
      <c r="A86" s="58">
        <v>78</v>
      </c>
      <c r="B86" s="289" t="s">
        <v>419</v>
      </c>
      <c r="C86" s="65">
        <v>6</v>
      </c>
      <c r="D86" s="286" t="s">
        <v>456</v>
      </c>
      <c r="E86" s="62"/>
      <c r="F86" s="68"/>
      <c r="G86" s="286"/>
      <c r="H86" s="328"/>
      <c r="I86" s="19" t="str">
        <f t="shared" si="128"/>
        <v>6</v>
      </c>
      <c r="J86" s="17" t="str">
        <f t="shared" si="129"/>
        <v>○</v>
      </c>
      <c r="K86" s="17">
        <f>IF(BH86="1",COUNTIF(BH$9:BH86,"1"),"")</f>
        <v>26</v>
      </c>
      <c r="L86" s="17" t="str">
        <f t="shared" si="130"/>
        <v/>
      </c>
      <c r="M86" s="17" t="str">
        <f t="shared" si="131"/>
        <v/>
      </c>
      <c r="N86" s="17" t="str">
        <f>IF(BI86="1",COUNTIF(BI$9:BI86,"1"),"")</f>
        <v/>
      </c>
      <c r="O86" s="17" t="str">
        <f t="shared" si="132"/>
        <v/>
      </c>
      <c r="P86" s="20" t="str">
        <f t="shared" si="133"/>
        <v/>
      </c>
      <c r="Q86" s="1"/>
      <c r="R86" s="12">
        <f t="shared" ca="1" si="200"/>
        <v>6</v>
      </c>
      <c r="S86" s="43">
        <f t="shared" ca="1" si="200"/>
        <v>1</v>
      </c>
      <c r="T86" s="43">
        <f t="shared" ca="1" si="200"/>
        <v>0</v>
      </c>
      <c r="U86" s="43">
        <f t="shared" ca="1" si="200"/>
        <v>0</v>
      </c>
      <c r="V86" s="43">
        <f t="shared" ca="1" si="200"/>
        <v>0</v>
      </c>
      <c r="W86" s="43">
        <f t="shared" ca="1" si="200"/>
        <v>0</v>
      </c>
      <c r="X86" s="71"/>
      <c r="Y86" s="72">
        <f t="shared" ca="1" si="201"/>
        <v>6</v>
      </c>
      <c r="Z86" s="73">
        <f t="shared" ca="1" si="201"/>
        <v>0</v>
      </c>
      <c r="AA86" s="73">
        <f t="shared" ca="1" si="201"/>
        <v>0</v>
      </c>
      <c r="AB86" s="73">
        <f t="shared" ca="1" si="201"/>
        <v>0</v>
      </c>
      <c r="AC86" s="73">
        <f t="shared" ca="1" si="201"/>
        <v>0</v>
      </c>
      <c r="AD86" s="73">
        <f t="shared" ca="1" si="201"/>
        <v>0</v>
      </c>
      <c r="AE86" s="71"/>
      <c r="AH86" s="2">
        <f t="shared" si="189"/>
        <v>6</v>
      </c>
      <c r="AI86" s="2" t="str">
        <f t="shared" si="190"/>
        <v/>
      </c>
      <c r="AJ86" s="2" t="str">
        <f t="shared" si="156"/>
        <v/>
      </c>
      <c r="AK86" s="2" t="str">
        <f t="shared" si="157"/>
        <v>○</v>
      </c>
      <c r="AL86" s="2" t="str">
        <f t="shared" si="158"/>
        <v/>
      </c>
      <c r="AM86" s="2" t="str">
        <f t="shared" si="159"/>
        <v/>
      </c>
      <c r="AN86" s="2" t="str">
        <f t="shared" si="160"/>
        <v/>
      </c>
      <c r="AO86" s="2" t="str">
        <f t="shared" si="191"/>
        <v/>
      </c>
      <c r="AP86" s="2" t="str">
        <f t="shared" si="192"/>
        <v/>
      </c>
      <c r="AQ86" s="2" t="str">
        <f t="shared" si="184"/>
        <v/>
      </c>
      <c r="AR86" s="2" t="str">
        <f t="shared" si="161"/>
        <v/>
      </c>
      <c r="AS86" s="2" t="str">
        <f t="shared" si="162"/>
        <v/>
      </c>
      <c r="AT86" s="2" t="str">
        <f t="shared" si="163"/>
        <v/>
      </c>
      <c r="AU86" s="2" t="str">
        <f t="shared" si="164"/>
        <v/>
      </c>
      <c r="AV86" s="2" t="str">
        <f t="shared" si="165"/>
        <v xml:space="preserve"> </v>
      </c>
      <c r="AW86" s="2" t="str">
        <f t="shared" si="195"/>
        <v xml:space="preserve"> </v>
      </c>
      <c r="AX86" s="2" t="str">
        <f t="shared" si="196"/>
        <v xml:space="preserve"> </v>
      </c>
      <c r="AY86" s="2" t="str">
        <f t="shared" si="197"/>
        <v xml:space="preserve"> </v>
      </c>
      <c r="AZ86" s="2"/>
      <c r="BA86" s="2" t="str">
        <f t="shared" si="166"/>
        <v/>
      </c>
      <c r="BB86" s="2" t="str">
        <f t="shared" si="167"/>
        <v/>
      </c>
      <c r="BC86" s="2" t="str">
        <f t="shared" si="168"/>
        <v/>
      </c>
      <c r="BD86" s="2" t="str">
        <f t="shared" si="169"/>
        <v/>
      </c>
      <c r="BH86" s="13" t="str">
        <f t="shared" si="170"/>
        <v>1</v>
      </c>
      <c r="BI86" s="15" t="str">
        <f t="shared" si="171"/>
        <v/>
      </c>
      <c r="BJ86" s="4">
        <f t="shared" si="134"/>
        <v>6</v>
      </c>
      <c r="BK86" s="7" t="str">
        <f t="shared" si="135"/>
        <v>○</v>
      </c>
      <c r="BL86" s="7" t="str">
        <f t="shared" si="136"/>
        <v>7m得点</v>
      </c>
      <c r="BM86" s="8">
        <f t="shared" si="172"/>
        <v>6</v>
      </c>
      <c r="BN86" s="8" t="str">
        <f t="shared" si="137"/>
        <v>○</v>
      </c>
      <c r="BO86" s="8" t="str">
        <f t="shared" si="173"/>
        <v>1</v>
      </c>
      <c r="BP86" s="8" t="str">
        <f t="shared" si="138"/>
        <v/>
      </c>
      <c r="BQ86" s="8" t="str">
        <f t="shared" si="139"/>
        <v/>
      </c>
      <c r="BR86" s="8" t="str">
        <f t="shared" si="140"/>
        <v/>
      </c>
      <c r="BS86" s="8" t="str">
        <f t="shared" si="174"/>
        <v/>
      </c>
      <c r="BT86" s="9" t="str">
        <f t="shared" si="175"/>
        <v/>
      </c>
      <c r="BU86" s="10">
        <f t="shared" si="141"/>
        <v>0</v>
      </c>
      <c r="BV86" s="7" t="str">
        <f t="shared" si="142"/>
        <v/>
      </c>
      <c r="BW86" s="7" t="str">
        <f t="shared" si="143"/>
        <v/>
      </c>
      <c r="BX86" s="5" t="str">
        <f t="shared" si="144"/>
        <v/>
      </c>
      <c r="BY86" s="3" t="str">
        <f t="shared" si="145"/>
        <v/>
      </c>
      <c r="BZ86" s="5" t="str">
        <f t="shared" si="146"/>
        <v/>
      </c>
      <c r="CA86" s="8" t="str">
        <f t="shared" si="147"/>
        <v/>
      </c>
      <c r="CB86" s="8" t="str">
        <f t="shared" si="176"/>
        <v/>
      </c>
      <c r="CC86" s="8" t="str">
        <f t="shared" si="148"/>
        <v/>
      </c>
      <c r="CD86" s="8" t="str">
        <f t="shared" si="149"/>
        <v/>
      </c>
      <c r="CE86" s="8" t="str">
        <f t="shared" si="150"/>
        <v/>
      </c>
      <c r="CF86" s="8" t="str">
        <f t="shared" si="177"/>
        <v/>
      </c>
      <c r="CG86" s="8" t="str">
        <f t="shared" si="151"/>
        <v/>
      </c>
      <c r="CH86" s="8" t="str">
        <f t="shared" si="178"/>
        <v/>
      </c>
      <c r="CI86" s="4"/>
      <c r="CJ86" s="4" t="str">
        <f t="shared" si="152"/>
        <v/>
      </c>
      <c r="CK86" s="5" t="str">
        <f t="shared" si="153"/>
        <v/>
      </c>
      <c r="CL86" s="1" t="str">
        <f t="shared" si="179"/>
        <v/>
      </c>
      <c r="CM86" s="326" t="str">
        <f t="shared" si="180"/>
        <v/>
      </c>
      <c r="CN86" s="326" t="str">
        <f t="shared" si="181"/>
        <v/>
      </c>
      <c r="CO86" s="327" t="str">
        <f t="shared" si="185"/>
        <v/>
      </c>
      <c r="CP86" s="327"/>
      <c r="CQ86" s="327" t="str">
        <f t="shared" si="186"/>
        <v/>
      </c>
      <c r="CR86" s="327" t="str">
        <f t="shared" si="182"/>
        <v/>
      </c>
      <c r="CS86" s="327" t="str">
        <f t="shared" si="183"/>
        <v/>
      </c>
      <c r="CT86" s="327" t="str">
        <f t="shared" si="187"/>
        <v/>
      </c>
      <c r="CU86" s="327"/>
      <c r="CV86" s="327" t="str">
        <f t="shared" si="188"/>
        <v/>
      </c>
    </row>
    <row r="87" spans="1:100" ht="17.25" customHeight="1" x14ac:dyDescent="0.15">
      <c r="A87" s="58">
        <v>79</v>
      </c>
      <c r="B87" s="289" t="s">
        <v>420</v>
      </c>
      <c r="C87" s="65">
        <v>3</v>
      </c>
      <c r="D87" s="286" t="s">
        <v>456</v>
      </c>
      <c r="E87" s="62"/>
      <c r="F87" s="68"/>
      <c r="G87" s="286"/>
      <c r="H87" s="328"/>
      <c r="I87" s="19" t="str">
        <f t="shared" si="128"/>
        <v/>
      </c>
      <c r="J87" s="17" t="str">
        <f t="shared" si="129"/>
        <v/>
      </c>
      <c r="K87" s="17" t="str">
        <f>IF(BH87="1",COUNTIF(BH$9:BH87,"1"),"")</f>
        <v/>
      </c>
      <c r="L87" s="17" t="str">
        <f t="shared" si="130"/>
        <v/>
      </c>
      <c r="M87" s="17" t="str">
        <f t="shared" si="131"/>
        <v/>
      </c>
      <c r="N87" s="17">
        <f>IF(BI87="1",COUNTIF(BI$9:BI87,"1"),"")</f>
        <v>27</v>
      </c>
      <c r="O87" s="17" t="str">
        <f t="shared" si="132"/>
        <v>○</v>
      </c>
      <c r="P87" s="20" t="str">
        <f t="shared" si="133"/>
        <v>3</v>
      </c>
      <c r="Q87" s="1"/>
      <c r="R87" s="12">
        <f t="shared" ca="1" si="200"/>
        <v>7</v>
      </c>
      <c r="S87" s="43">
        <f t="shared" ca="1" si="200"/>
        <v>0</v>
      </c>
      <c r="T87" s="43">
        <f t="shared" ca="1" si="200"/>
        <v>1</v>
      </c>
      <c r="U87" s="43">
        <f t="shared" ca="1" si="200"/>
        <v>0</v>
      </c>
      <c r="V87" s="43">
        <f t="shared" ca="1" si="200"/>
        <v>0</v>
      </c>
      <c r="W87" s="43">
        <f t="shared" ca="1" si="200"/>
        <v>0</v>
      </c>
      <c r="X87" s="71"/>
      <c r="Y87" s="72">
        <f t="shared" ca="1" si="201"/>
        <v>7</v>
      </c>
      <c r="Z87" s="73">
        <f t="shared" ca="1" si="201"/>
        <v>1</v>
      </c>
      <c r="AA87" s="73">
        <f t="shared" ca="1" si="201"/>
        <v>0</v>
      </c>
      <c r="AB87" s="73">
        <f t="shared" ca="1" si="201"/>
        <v>1</v>
      </c>
      <c r="AC87" s="73">
        <f t="shared" ca="1" si="201"/>
        <v>0</v>
      </c>
      <c r="AD87" s="73">
        <f t="shared" ca="1" si="201"/>
        <v>0</v>
      </c>
      <c r="AE87" s="71"/>
      <c r="AH87" s="2" t="str">
        <f t="shared" si="189"/>
        <v/>
      </c>
      <c r="AI87" s="2" t="str">
        <f t="shared" si="190"/>
        <v/>
      </c>
      <c r="AJ87" s="2" t="str">
        <f t="shared" si="156"/>
        <v/>
      </c>
      <c r="AK87" s="2" t="str">
        <f t="shared" si="157"/>
        <v/>
      </c>
      <c r="AL87" s="2" t="str">
        <f t="shared" si="158"/>
        <v/>
      </c>
      <c r="AM87" s="2" t="str">
        <f t="shared" si="159"/>
        <v/>
      </c>
      <c r="AN87" s="2" t="str">
        <f t="shared" si="160"/>
        <v/>
      </c>
      <c r="AO87" s="2" t="str">
        <f t="shared" si="191"/>
        <v/>
      </c>
      <c r="AP87" s="2">
        <f t="shared" si="192"/>
        <v>3</v>
      </c>
      <c r="AQ87" s="2" t="str">
        <f t="shared" si="184"/>
        <v/>
      </c>
      <c r="AR87" s="2" t="str">
        <f t="shared" si="161"/>
        <v/>
      </c>
      <c r="AS87" s="2" t="str">
        <f t="shared" si="162"/>
        <v>○</v>
      </c>
      <c r="AT87" s="2" t="str">
        <f t="shared" si="163"/>
        <v/>
      </c>
      <c r="AU87" s="2" t="str">
        <f t="shared" si="164"/>
        <v/>
      </c>
      <c r="AV87" s="2" t="str">
        <f t="shared" si="165"/>
        <v xml:space="preserve"> </v>
      </c>
      <c r="AW87" s="2" t="str">
        <f t="shared" si="195"/>
        <v xml:space="preserve"> </v>
      </c>
      <c r="AX87" s="2" t="str">
        <f t="shared" si="196"/>
        <v xml:space="preserve"> </v>
      </c>
      <c r="AY87" s="2" t="str">
        <f t="shared" si="197"/>
        <v xml:space="preserve"> </v>
      </c>
      <c r="AZ87" s="2"/>
      <c r="BA87" s="2" t="str">
        <f t="shared" si="166"/>
        <v/>
      </c>
      <c r="BB87" s="2" t="str">
        <f t="shared" si="167"/>
        <v/>
      </c>
      <c r="BC87" s="2" t="str">
        <f t="shared" si="168"/>
        <v/>
      </c>
      <c r="BD87" s="2" t="str">
        <f t="shared" si="169"/>
        <v/>
      </c>
      <c r="BH87" s="13" t="str">
        <f t="shared" si="170"/>
        <v/>
      </c>
      <c r="BI87" s="15" t="str">
        <f t="shared" si="171"/>
        <v>1</v>
      </c>
      <c r="BJ87" s="4" t="str">
        <f t="shared" si="134"/>
        <v/>
      </c>
      <c r="BK87" s="7" t="str">
        <f t="shared" si="135"/>
        <v>○</v>
      </c>
      <c r="BL87" s="7" t="str">
        <f t="shared" si="136"/>
        <v/>
      </c>
      <c r="BM87" s="8" t="str">
        <f t="shared" si="172"/>
        <v/>
      </c>
      <c r="BN87" s="8" t="str">
        <f t="shared" si="137"/>
        <v/>
      </c>
      <c r="BO87" s="8" t="str">
        <f t="shared" si="173"/>
        <v/>
      </c>
      <c r="BP87" s="8" t="str">
        <f t="shared" si="138"/>
        <v/>
      </c>
      <c r="BQ87" s="8" t="str">
        <f t="shared" si="139"/>
        <v/>
      </c>
      <c r="BR87" s="8" t="str">
        <f t="shared" si="140"/>
        <v/>
      </c>
      <c r="BS87" s="8" t="str">
        <f t="shared" si="174"/>
        <v/>
      </c>
      <c r="BT87" s="9" t="str">
        <f t="shared" si="175"/>
        <v/>
      </c>
      <c r="BU87" s="10" t="str">
        <f t="shared" si="141"/>
        <v/>
      </c>
      <c r="BV87" s="7" t="str">
        <f t="shared" si="142"/>
        <v/>
      </c>
      <c r="BW87" s="7" t="str">
        <f t="shared" si="143"/>
        <v/>
      </c>
      <c r="BX87" s="5" t="str">
        <f t="shared" si="144"/>
        <v/>
      </c>
      <c r="BY87" s="3" t="str">
        <f t="shared" si="145"/>
        <v/>
      </c>
      <c r="BZ87" s="5">
        <f t="shared" si="146"/>
        <v>0</v>
      </c>
      <c r="CA87" s="8" t="str">
        <f t="shared" si="147"/>
        <v/>
      </c>
      <c r="CB87" s="8" t="str">
        <f t="shared" si="176"/>
        <v/>
      </c>
      <c r="CC87" s="8" t="str">
        <f t="shared" si="148"/>
        <v/>
      </c>
      <c r="CD87" s="8" t="str">
        <f t="shared" si="149"/>
        <v/>
      </c>
      <c r="CE87" s="8" t="str">
        <f t="shared" si="150"/>
        <v/>
      </c>
      <c r="CF87" s="8" t="str">
        <f t="shared" si="177"/>
        <v>1</v>
      </c>
      <c r="CG87" s="8" t="str">
        <f t="shared" si="151"/>
        <v>○</v>
      </c>
      <c r="CH87" s="8">
        <f t="shared" si="178"/>
        <v>3</v>
      </c>
      <c r="CI87" s="4"/>
      <c r="CJ87" s="4" t="str">
        <f t="shared" si="152"/>
        <v/>
      </c>
      <c r="CK87" s="5" t="str">
        <f t="shared" si="153"/>
        <v>7m得点</v>
      </c>
      <c r="CL87" s="1" t="str">
        <f t="shared" si="179"/>
        <v/>
      </c>
      <c r="CM87" s="326" t="str">
        <f t="shared" si="180"/>
        <v/>
      </c>
      <c r="CN87" s="326" t="str">
        <f t="shared" si="181"/>
        <v/>
      </c>
      <c r="CO87" s="327" t="str">
        <f t="shared" si="185"/>
        <v/>
      </c>
      <c r="CP87" s="327"/>
      <c r="CQ87" s="327" t="str">
        <f t="shared" si="186"/>
        <v/>
      </c>
      <c r="CR87" s="327" t="str">
        <f t="shared" si="182"/>
        <v/>
      </c>
      <c r="CS87" s="327" t="str">
        <f t="shared" si="183"/>
        <v/>
      </c>
      <c r="CT87" s="327" t="str">
        <f t="shared" si="187"/>
        <v/>
      </c>
      <c r="CU87" s="327"/>
      <c r="CV87" s="327" t="str">
        <f t="shared" si="188"/>
        <v/>
      </c>
    </row>
    <row r="88" spans="1:100" ht="17.25" customHeight="1" x14ac:dyDescent="0.15">
      <c r="A88" s="58">
        <v>80</v>
      </c>
      <c r="B88" s="289" t="s">
        <v>419</v>
      </c>
      <c r="C88" s="65">
        <v>7</v>
      </c>
      <c r="D88" s="286" t="s">
        <v>443</v>
      </c>
      <c r="E88" s="62"/>
      <c r="F88" s="68"/>
      <c r="G88" s="286"/>
      <c r="H88" s="328"/>
      <c r="I88" s="19" t="str">
        <f t="shared" si="128"/>
        <v>7</v>
      </c>
      <c r="J88" s="17" t="str">
        <f t="shared" si="129"/>
        <v>×</v>
      </c>
      <c r="K88" s="17" t="str">
        <f>IF(BH88="1",COUNTIF(BH$9:BH88,"1"),"")</f>
        <v/>
      </c>
      <c r="L88" s="17" t="str">
        <f t="shared" si="130"/>
        <v/>
      </c>
      <c r="M88" s="17" t="str">
        <f t="shared" si="131"/>
        <v/>
      </c>
      <c r="N88" s="17" t="str">
        <f>IF(BI88="1",COUNTIF(BI$9:BI88,"1"),"")</f>
        <v/>
      </c>
      <c r="O88" s="17" t="str">
        <f t="shared" si="132"/>
        <v/>
      </c>
      <c r="P88" s="20" t="str">
        <f t="shared" si="133"/>
        <v/>
      </c>
      <c r="Q88" s="1"/>
      <c r="R88" s="12">
        <f t="shared" ca="1" si="200"/>
        <v>8</v>
      </c>
      <c r="S88" s="43">
        <f t="shared" ca="1" si="200"/>
        <v>1</v>
      </c>
      <c r="T88" s="43">
        <f t="shared" ca="1" si="200"/>
        <v>0</v>
      </c>
      <c r="U88" s="43">
        <f t="shared" ca="1" si="200"/>
        <v>0</v>
      </c>
      <c r="V88" s="43">
        <f t="shared" ca="1" si="200"/>
        <v>0</v>
      </c>
      <c r="W88" s="43">
        <f t="shared" ca="1" si="200"/>
        <v>0</v>
      </c>
      <c r="X88" s="71"/>
      <c r="Y88" s="72">
        <f t="shared" ca="1" si="201"/>
        <v>8</v>
      </c>
      <c r="Z88" s="73">
        <f t="shared" ca="1" si="201"/>
        <v>1</v>
      </c>
      <c r="AA88" s="73">
        <f t="shared" ca="1" si="201"/>
        <v>0</v>
      </c>
      <c r="AB88" s="73">
        <f t="shared" ca="1" si="201"/>
        <v>0</v>
      </c>
      <c r="AC88" s="73">
        <f t="shared" ca="1" si="201"/>
        <v>0</v>
      </c>
      <c r="AD88" s="73">
        <f t="shared" ca="1" si="201"/>
        <v>0</v>
      </c>
      <c r="AE88" s="71"/>
      <c r="AH88" s="2" t="str">
        <f t="shared" si="189"/>
        <v/>
      </c>
      <c r="AI88" s="2" t="str">
        <f t="shared" si="190"/>
        <v/>
      </c>
      <c r="AJ88" s="2" t="str">
        <f t="shared" si="156"/>
        <v/>
      </c>
      <c r="AK88" s="2" t="str">
        <f t="shared" si="157"/>
        <v/>
      </c>
      <c r="AL88" s="2" t="str">
        <f t="shared" si="158"/>
        <v/>
      </c>
      <c r="AM88" s="2" t="str">
        <f t="shared" si="159"/>
        <v>×</v>
      </c>
      <c r="AN88" s="2" t="str">
        <f t="shared" si="160"/>
        <v/>
      </c>
      <c r="AO88" s="2" t="str">
        <f t="shared" si="191"/>
        <v/>
      </c>
      <c r="AP88" s="2" t="str">
        <f t="shared" si="192"/>
        <v/>
      </c>
      <c r="AQ88" s="2" t="str">
        <f t="shared" si="184"/>
        <v/>
      </c>
      <c r="AR88" s="2" t="str">
        <f t="shared" si="161"/>
        <v/>
      </c>
      <c r="AS88" s="2" t="str">
        <f t="shared" si="162"/>
        <v/>
      </c>
      <c r="AT88" s="2" t="str">
        <f t="shared" si="163"/>
        <v/>
      </c>
      <c r="AU88" s="2" t="str">
        <f t="shared" si="164"/>
        <v/>
      </c>
      <c r="AV88" s="2" t="str">
        <f t="shared" si="165"/>
        <v xml:space="preserve"> </v>
      </c>
      <c r="AW88" s="2" t="str">
        <f t="shared" si="195"/>
        <v xml:space="preserve"> </v>
      </c>
      <c r="AX88" s="2" t="str">
        <f t="shared" si="196"/>
        <v xml:space="preserve"> </v>
      </c>
      <c r="AY88" s="2" t="str">
        <f t="shared" si="197"/>
        <v xml:space="preserve"> </v>
      </c>
      <c r="AZ88" s="2"/>
      <c r="BA88" s="2" t="str">
        <f t="shared" si="166"/>
        <v/>
      </c>
      <c r="BB88" s="2" t="str">
        <f t="shared" si="167"/>
        <v/>
      </c>
      <c r="BC88" s="2" t="str">
        <f t="shared" si="168"/>
        <v/>
      </c>
      <c r="BD88" s="2" t="str">
        <f t="shared" si="169"/>
        <v/>
      </c>
      <c r="BH88" s="13" t="str">
        <f t="shared" si="170"/>
        <v/>
      </c>
      <c r="BI88" s="15" t="str">
        <f t="shared" si="171"/>
        <v/>
      </c>
      <c r="BJ88" s="4">
        <f t="shared" si="134"/>
        <v>7</v>
      </c>
      <c r="BK88" s="7" t="str">
        <f t="shared" si="135"/>
        <v>×</v>
      </c>
      <c r="BL88" s="7" t="str">
        <f t="shared" si="136"/>
        <v>7m失敗</v>
      </c>
      <c r="BM88" s="8">
        <f t="shared" si="172"/>
        <v>7</v>
      </c>
      <c r="BN88" s="8" t="str">
        <f t="shared" si="137"/>
        <v>×</v>
      </c>
      <c r="BO88" s="8" t="str">
        <f t="shared" si="173"/>
        <v/>
      </c>
      <c r="BP88" s="8" t="str">
        <f t="shared" si="138"/>
        <v/>
      </c>
      <c r="BQ88" s="8" t="str">
        <f t="shared" si="139"/>
        <v/>
      </c>
      <c r="BR88" s="8" t="str">
        <f t="shared" si="140"/>
        <v/>
      </c>
      <c r="BS88" s="8" t="str">
        <f t="shared" si="174"/>
        <v/>
      </c>
      <c r="BT88" s="9" t="str">
        <f t="shared" si="175"/>
        <v/>
      </c>
      <c r="BU88" s="10">
        <f t="shared" si="141"/>
        <v>0</v>
      </c>
      <c r="BV88" s="7" t="str">
        <f t="shared" si="142"/>
        <v/>
      </c>
      <c r="BW88" s="7" t="str">
        <f t="shared" si="143"/>
        <v/>
      </c>
      <c r="BX88" s="5" t="str">
        <f t="shared" si="144"/>
        <v/>
      </c>
      <c r="BY88" s="3" t="str">
        <f t="shared" si="145"/>
        <v/>
      </c>
      <c r="BZ88" s="5" t="str">
        <f t="shared" si="146"/>
        <v/>
      </c>
      <c r="CA88" s="8" t="str">
        <f t="shared" si="147"/>
        <v/>
      </c>
      <c r="CB88" s="8" t="str">
        <f t="shared" si="176"/>
        <v/>
      </c>
      <c r="CC88" s="8" t="str">
        <f t="shared" si="148"/>
        <v/>
      </c>
      <c r="CD88" s="8" t="str">
        <f t="shared" si="149"/>
        <v/>
      </c>
      <c r="CE88" s="8" t="str">
        <f t="shared" si="150"/>
        <v/>
      </c>
      <c r="CF88" s="8" t="str">
        <f t="shared" si="177"/>
        <v/>
      </c>
      <c r="CG88" s="8" t="str">
        <f t="shared" si="151"/>
        <v/>
      </c>
      <c r="CH88" s="8" t="str">
        <f t="shared" si="178"/>
        <v/>
      </c>
      <c r="CI88" s="4"/>
      <c r="CJ88" s="4" t="str">
        <f t="shared" si="152"/>
        <v/>
      </c>
      <c r="CK88" s="5" t="str">
        <f t="shared" si="153"/>
        <v/>
      </c>
      <c r="CL88" s="1" t="str">
        <f t="shared" si="179"/>
        <v/>
      </c>
      <c r="CM88" s="326" t="str">
        <f t="shared" si="180"/>
        <v/>
      </c>
      <c r="CN88" s="326" t="str">
        <f t="shared" si="181"/>
        <v/>
      </c>
      <c r="CO88" s="327" t="str">
        <f t="shared" si="185"/>
        <v/>
      </c>
      <c r="CP88" s="327"/>
      <c r="CQ88" s="327" t="str">
        <f t="shared" si="186"/>
        <v/>
      </c>
      <c r="CR88" s="327" t="str">
        <f t="shared" si="182"/>
        <v/>
      </c>
      <c r="CS88" s="327" t="str">
        <f t="shared" si="183"/>
        <v/>
      </c>
      <c r="CT88" s="327" t="str">
        <f t="shared" si="187"/>
        <v/>
      </c>
      <c r="CU88" s="327"/>
      <c r="CV88" s="327" t="str">
        <f t="shared" si="188"/>
        <v/>
      </c>
    </row>
    <row r="89" spans="1:100" ht="17.25" customHeight="1" x14ac:dyDescent="0.15">
      <c r="A89" s="58">
        <v>81</v>
      </c>
      <c r="B89" s="289" t="s">
        <v>420</v>
      </c>
      <c r="C89" s="65">
        <v>4</v>
      </c>
      <c r="D89" s="286" t="s">
        <v>456</v>
      </c>
      <c r="E89" s="62"/>
      <c r="F89" s="68"/>
      <c r="G89" s="286"/>
      <c r="H89" s="328"/>
      <c r="I89" s="19" t="str">
        <f t="shared" si="128"/>
        <v/>
      </c>
      <c r="J89" s="17" t="str">
        <f t="shared" si="129"/>
        <v/>
      </c>
      <c r="K89" s="17" t="str">
        <f>IF(BH89="1",COUNTIF(BH$9:BH89,"1"),"")</f>
        <v/>
      </c>
      <c r="L89" s="17" t="str">
        <f t="shared" si="130"/>
        <v/>
      </c>
      <c r="M89" s="17" t="str">
        <f t="shared" si="131"/>
        <v/>
      </c>
      <c r="N89" s="17">
        <f>IF(BI89="1",COUNTIF(BI$9:BI89,"1"),"")</f>
        <v>28</v>
      </c>
      <c r="O89" s="17" t="str">
        <f t="shared" si="132"/>
        <v>○</v>
      </c>
      <c r="P89" s="20" t="str">
        <f t="shared" si="133"/>
        <v>4</v>
      </c>
      <c r="Q89" s="1"/>
      <c r="R89" s="12">
        <f t="shared" ca="1" si="200"/>
        <v>9</v>
      </c>
      <c r="S89" s="43">
        <f t="shared" ca="1" si="200"/>
        <v>2</v>
      </c>
      <c r="T89" s="43">
        <f t="shared" ca="1" si="200"/>
        <v>0</v>
      </c>
      <c r="U89" s="43">
        <f t="shared" ca="1" si="200"/>
        <v>0</v>
      </c>
      <c r="V89" s="43">
        <f t="shared" ca="1" si="200"/>
        <v>0</v>
      </c>
      <c r="W89" s="43">
        <f t="shared" ca="1" si="200"/>
        <v>0</v>
      </c>
      <c r="X89" s="71"/>
      <c r="Y89" s="72">
        <f t="shared" ca="1" si="201"/>
        <v>9</v>
      </c>
      <c r="Z89" s="73">
        <f t="shared" ca="1" si="201"/>
        <v>0</v>
      </c>
      <c r="AA89" s="73">
        <f t="shared" ca="1" si="201"/>
        <v>0</v>
      </c>
      <c r="AB89" s="73">
        <f t="shared" ca="1" si="201"/>
        <v>0</v>
      </c>
      <c r="AC89" s="73">
        <f t="shared" ca="1" si="201"/>
        <v>0</v>
      </c>
      <c r="AD89" s="73">
        <f t="shared" ca="1" si="201"/>
        <v>0</v>
      </c>
      <c r="AE89" s="71"/>
      <c r="AH89" s="2" t="str">
        <f t="shared" si="189"/>
        <v/>
      </c>
      <c r="AI89" s="2" t="str">
        <f t="shared" si="190"/>
        <v/>
      </c>
      <c r="AJ89" s="2" t="str">
        <f t="shared" si="156"/>
        <v/>
      </c>
      <c r="AK89" s="2" t="str">
        <f t="shared" si="157"/>
        <v/>
      </c>
      <c r="AL89" s="2" t="str">
        <f t="shared" si="158"/>
        <v/>
      </c>
      <c r="AM89" s="2" t="str">
        <f t="shared" si="159"/>
        <v/>
      </c>
      <c r="AN89" s="2" t="str">
        <f t="shared" si="160"/>
        <v/>
      </c>
      <c r="AO89" s="2" t="str">
        <f t="shared" si="191"/>
        <v/>
      </c>
      <c r="AP89" s="2">
        <f t="shared" si="192"/>
        <v>4</v>
      </c>
      <c r="AQ89" s="2" t="str">
        <f t="shared" si="184"/>
        <v/>
      </c>
      <c r="AR89" s="2" t="str">
        <f t="shared" si="161"/>
        <v/>
      </c>
      <c r="AS89" s="2" t="str">
        <f t="shared" si="162"/>
        <v>○</v>
      </c>
      <c r="AT89" s="2" t="str">
        <f t="shared" si="163"/>
        <v/>
      </c>
      <c r="AU89" s="2" t="str">
        <f t="shared" si="164"/>
        <v/>
      </c>
      <c r="AV89" s="2" t="str">
        <f t="shared" si="165"/>
        <v xml:space="preserve"> </v>
      </c>
      <c r="AW89" s="2" t="str">
        <f t="shared" si="195"/>
        <v xml:space="preserve"> </v>
      </c>
      <c r="AX89" s="2" t="str">
        <f t="shared" si="196"/>
        <v xml:space="preserve"> </v>
      </c>
      <c r="AY89" s="2" t="str">
        <f t="shared" si="197"/>
        <v xml:space="preserve"> </v>
      </c>
      <c r="AZ89" s="2"/>
      <c r="BA89" s="2" t="str">
        <f t="shared" si="166"/>
        <v/>
      </c>
      <c r="BB89" s="2" t="str">
        <f t="shared" si="167"/>
        <v/>
      </c>
      <c r="BC89" s="2" t="str">
        <f t="shared" si="168"/>
        <v/>
      </c>
      <c r="BD89" s="2" t="str">
        <f t="shared" si="169"/>
        <v/>
      </c>
      <c r="BE89" s="2"/>
      <c r="BH89" s="13" t="str">
        <f t="shared" si="170"/>
        <v/>
      </c>
      <c r="BI89" s="15" t="str">
        <f t="shared" si="171"/>
        <v>1</v>
      </c>
      <c r="BJ89" s="4" t="str">
        <f t="shared" si="134"/>
        <v/>
      </c>
      <c r="BK89" s="7" t="str">
        <f t="shared" si="135"/>
        <v>○</v>
      </c>
      <c r="BL89" s="7" t="str">
        <f t="shared" si="136"/>
        <v/>
      </c>
      <c r="BM89" s="8" t="str">
        <f t="shared" si="172"/>
        <v/>
      </c>
      <c r="BN89" s="8" t="str">
        <f t="shared" si="137"/>
        <v/>
      </c>
      <c r="BO89" s="8" t="str">
        <f t="shared" si="173"/>
        <v/>
      </c>
      <c r="BP89" s="8" t="str">
        <f t="shared" si="138"/>
        <v/>
      </c>
      <c r="BQ89" s="8" t="str">
        <f t="shared" si="139"/>
        <v/>
      </c>
      <c r="BR89" s="8" t="str">
        <f t="shared" si="140"/>
        <v/>
      </c>
      <c r="BS89" s="8" t="str">
        <f t="shared" si="174"/>
        <v/>
      </c>
      <c r="BT89" s="9" t="str">
        <f t="shared" si="175"/>
        <v/>
      </c>
      <c r="BU89" s="10" t="str">
        <f t="shared" si="141"/>
        <v/>
      </c>
      <c r="BV89" s="7" t="str">
        <f t="shared" si="142"/>
        <v/>
      </c>
      <c r="BW89" s="7" t="str">
        <f t="shared" si="143"/>
        <v/>
      </c>
      <c r="BX89" s="5" t="str">
        <f t="shared" si="144"/>
        <v/>
      </c>
      <c r="BY89" s="3" t="str">
        <f t="shared" si="145"/>
        <v/>
      </c>
      <c r="BZ89" s="5">
        <f t="shared" si="146"/>
        <v>0</v>
      </c>
      <c r="CA89" s="8" t="str">
        <f t="shared" si="147"/>
        <v/>
      </c>
      <c r="CB89" s="8" t="str">
        <f t="shared" si="176"/>
        <v/>
      </c>
      <c r="CC89" s="8" t="str">
        <f t="shared" si="148"/>
        <v/>
      </c>
      <c r="CD89" s="8" t="str">
        <f t="shared" si="149"/>
        <v/>
      </c>
      <c r="CE89" s="8" t="str">
        <f t="shared" si="150"/>
        <v/>
      </c>
      <c r="CF89" s="8" t="str">
        <f t="shared" si="177"/>
        <v>1</v>
      </c>
      <c r="CG89" s="8" t="str">
        <f t="shared" si="151"/>
        <v>○</v>
      </c>
      <c r="CH89" s="8">
        <f t="shared" si="178"/>
        <v>4</v>
      </c>
      <c r="CI89" s="4"/>
      <c r="CJ89" s="4" t="str">
        <f t="shared" si="152"/>
        <v/>
      </c>
      <c r="CK89" s="5" t="str">
        <f t="shared" si="153"/>
        <v>7m得点</v>
      </c>
      <c r="CL89" s="1" t="str">
        <f t="shared" si="179"/>
        <v/>
      </c>
      <c r="CM89" s="326" t="str">
        <f t="shared" si="180"/>
        <v/>
      </c>
      <c r="CN89" s="326" t="str">
        <f t="shared" si="181"/>
        <v/>
      </c>
      <c r="CO89" s="327" t="str">
        <f t="shared" si="185"/>
        <v/>
      </c>
      <c r="CP89" s="327"/>
      <c r="CQ89" s="327" t="str">
        <f t="shared" si="186"/>
        <v/>
      </c>
      <c r="CR89" s="327" t="str">
        <f t="shared" si="182"/>
        <v/>
      </c>
      <c r="CS89" s="327" t="str">
        <f t="shared" si="183"/>
        <v/>
      </c>
      <c r="CT89" s="327" t="str">
        <f t="shared" si="187"/>
        <v/>
      </c>
      <c r="CU89" s="327"/>
      <c r="CV89" s="327" t="str">
        <f t="shared" si="188"/>
        <v/>
      </c>
    </row>
    <row r="90" spans="1:100" ht="17.25" customHeight="1" x14ac:dyDescent="0.15">
      <c r="A90" s="58">
        <v>82</v>
      </c>
      <c r="B90" s="289" t="s">
        <v>419</v>
      </c>
      <c r="C90" s="65">
        <v>8</v>
      </c>
      <c r="D90" s="286" t="s">
        <v>456</v>
      </c>
      <c r="E90" s="62"/>
      <c r="F90" s="68"/>
      <c r="G90" s="286"/>
      <c r="H90" s="328"/>
      <c r="I90" s="19" t="str">
        <f t="shared" si="128"/>
        <v>8</v>
      </c>
      <c r="J90" s="17" t="str">
        <f t="shared" si="129"/>
        <v>○</v>
      </c>
      <c r="K90" s="17">
        <f>IF(BH90="1",COUNTIF(BH$9:BH90,"1"),"")</f>
        <v>27</v>
      </c>
      <c r="L90" s="17" t="str">
        <f t="shared" si="130"/>
        <v/>
      </c>
      <c r="M90" s="17" t="str">
        <f t="shared" si="131"/>
        <v/>
      </c>
      <c r="N90" s="17" t="str">
        <f>IF(BI90="1",COUNTIF(BI$9:BI90,"1"),"")</f>
        <v/>
      </c>
      <c r="O90" s="17" t="str">
        <f t="shared" si="132"/>
        <v/>
      </c>
      <c r="P90" s="20" t="str">
        <f t="shared" si="133"/>
        <v/>
      </c>
      <c r="Q90" s="1"/>
      <c r="R90" s="12">
        <f t="shared" ca="1" si="200"/>
        <v>10</v>
      </c>
      <c r="S90" s="43">
        <f t="shared" ca="1" si="200"/>
        <v>3</v>
      </c>
      <c r="T90" s="43">
        <f t="shared" ca="1" si="200"/>
        <v>0</v>
      </c>
      <c r="U90" s="43">
        <f t="shared" ca="1" si="200"/>
        <v>1</v>
      </c>
      <c r="V90" s="43">
        <f t="shared" ca="1" si="200"/>
        <v>0</v>
      </c>
      <c r="W90" s="43">
        <f t="shared" ca="1" si="200"/>
        <v>0</v>
      </c>
      <c r="X90" s="71"/>
      <c r="Y90" s="72">
        <f t="shared" ca="1" si="201"/>
        <v>10</v>
      </c>
      <c r="Z90" s="73">
        <f t="shared" ca="1" si="201"/>
        <v>0</v>
      </c>
      <c r="AA90" s="73">
        <f t="shared" ca="1" si="201"/>
        <v>0</v>
      </c>
      <c r="AB90" s="73">
        <f t="shared" ca="1" si="201"/>
        <v>0</v>
      </c>
      <c r="AC90" s="73">
        <f t="shared" ca="1" si="201"/>
        <v>0</v>
      </c>
      <c r="AD90" s="73">
        <f t="shared" ca="1" si="201"/>
        <v>0</v>
      </c>
      <c r="AE90" s="71"/>
      <c r="AH90" s="2">
        <f t="shared" si="189"/>
        <v>8</v>
      </c>
      <c r="AI90" s="2" t="str">
        <f t="shared" si="190"/>
        <v/>
      </c>
      <c r="AJ90" s="2" t="str">
        <f t="shared" si="156"/>
        <v/>
      </c>
      <c r="AK90" s="2" t="str">
        <f t="shared" si="157"/>
        <v>○</v>
      </c>
      <c r="AL90" s="2" t="str">
        <f t="shared" si="158"/>
        <v/>
      </c>
      <c r="AM90" s="2" t="str">
        <f t="shared" si="159"/>
        <v/>
      </c>
      <c r="AN90" s="2" t="str">
        <f t="shared" si="160"/>
        <v/>
      </c>
      <c r="AO90" s="2" t="str">
        <f t="shared" si="191"/>
        <v/>
      </c>
      <c r="AP90" s="2" t="str">
        <f t="shared" si="192"/>
        <v/>
      </c>
      <c r="AQ90" s="2" t="str">
        <f t="shared" si="184"/>
        <v/>
      </c>
      <c r="AR90" s="2" t="str">
        <f t="shared" si="161"/>
        <v/>
      </c>
      <c r="AS90" s="2" t="str">
        <f t="shared" si="162"/>
        <v/>
      </c>
      <c r="AT90" s="2" t="str">
        <f t="shared" si="163"/>
        <v/>
      </c>
      <c r="AU90" s="2" t="str">
        <f t="shared" si="164"/>
        <v/>
      </c>
      <c r="AV90" s="2" t="str">
        <f t="shared" si="165"/>
        <v xml:space="preserve"> </v>
      </c>
      <c r="AW90" s="2" t="str">
        <f t="shared" si="195"/>
        <v xml:space="preserve"> </v>
      </c>
      <c r="AX90" s="2" t="str">
        <f t="shared" si="196"/>
        <v xml:space="preserve"> </v>
      </c>
      <c r="AY90" s="2" t="str">
        <f t="shared" si="197"/>
        <v xml:space="preserve"> </v>
      </c>
      <c r="AZ90" s="2"/>
      <c r="BA90" s="2" t="str">
        <f t="shared" si="166"/>
        <v/>
      </c>
      <c r="BB90" s="2" t="str">
        <f t="shared" si="167"/>
        <v/>
      </c>
      <c r="BC90" s="2" t="str">
        <f t="shared" si="168"/>
        <v/>
      </c>
      <c r="BD90" s="2" t="str">
        <f t="shared" si="169"/>
        <v/>
      </c>
      <c r="BH90" s="13" t="str">
        <f t="shared" si="170"/>
        <v>1</v>
      </c>
      <c r="BI90" s="15" t="str">
        <f t="shared" si="171"/>
        <v/>
      </c>
      <c r="BJ90" s="4">
        <f t="shared" si="134"/>
        <v>8</v>
      </c>
      <c r="BK90" s="7" t="str">
        <f t="shared" si="135"/>
        <v>○</v>
      </c>
      <c r="BL90" s="7" t="str">
        <f t="shared" si="136"/>
        <v>7m得点</v>
      </c>
      <c r="BM90" s="8">
        <f t="shared" si="172"/>
        <v>8</v>
      </c>
      <c r="BN90" s="8" t="str">
        <f t="shared" si="137"/>
        <v>○</v>
      </c>
      <c r="BO90" s="8" t="str">
        <f t="shared" si="173"/>
        <v>1</v>
      </c>
      <c r="BP90" s="8" t="str">
        <f t="shared" si="138"/>
        <v/>
      </c>
      <c r="BQ90" s="8" t="str">
        <f t="shared" si="139"/>
        <v/>
      </c>
      <c r="BR90" s="8" t="str">
        <f t="shared" si="140"/>
        <v/>
      </c>
      <c r="BS90" s="8" t="str">
        <f t="shared" si="174"/>
        <v/>
      </c>
      <c r="BT90" s="9" t="str">
        <f t="shared" si="175"/>
        <v/>
      </c>
      <c r="BU90" s="10">
        <f t="shared" si="141"/>
        <v>0</v>
      </c>
      <c r="BV90" s="7" t="str">
        <f t="shared" si="142"/>
        <v/>
      </c>
      <c r="BW90" s="7" t="str">
        <f t="shared" si="143"/>
        <v/>
      </c>
      <c r="BX90" s="5" t="str">
        <f t="shared" si="144"/>
        <v/>
      </c>
      <c r="BY90" s="3" t="str">
        <f t="shared" si="145"/>
        <v/>
      </c>
      <c r="BZ90" s="5" t="str">
        <f t="shared" si="146"/>
        <v/>
      </c>
      <c r="CA90" s="8" t="str">
        <f t="shared" si="147"/>
        <v/>
      </c>
      <c r="CB90" s="8" t="str">
        <f t="shared" si="176"/>
        <v/>
      </c>
      <c r="CC90" s="8" t="str">
        <f t="shared" si="148"/>
        <v/>
      </c>
      <c r="CD90" s="8" t="str">
        <f t="shared" si="149"/>
        <v/>
      </c>
      <c r="CE90" s="8" t="str">
        <f t="shared" si="150"/>
        <v/>
      </c>
      <c r="CF90" s="8" t="str">
        <f t="shared" si="177"/>
        <v/>
      </c>
      <c r="CG90" s="8" t="str">
        <f t="shared" si="151"/>
        <v/>
      </c>
      <c r="CH90" s="8" t="str">
        <f t="shared" si="178"/>
        <v/>
      </c>
      <c r="CI90" s="4"/>
      <c r="CJ90" s="4" t="str">
        <f t="shared" si="152"/>
        <v/>
      </c>
      <c r="CK90" s="5" t="str">
        <f t="shared" si="153"/>
        <v/>
      </c>
      <c r="CL90" s="1" t="str">
        <f t="shared" si="179"/>
        <v/>
      </c>
      <c r="CM90" s="326" t="str">
        <f t="shared" si="180"/>
        <v/>
      </c>
      <c r="CN90" s="326" t="str">
        <f t="shared" si="181"/>
        <v/>
      </c>
      <c r="CO90" s="327" t="str">
        <f t="shared" si="185"/>
        <v/>
      </c>
      <c r="CP90" s="327"/>
      <c r="CQ90" s="327" t="str">
        <f t="shared" si="186"/>
        <v/>
      </c>
      <c r="CR90" s="327" t="str">
        <f t="shared" si="182"/>
        <v/>
      </c>
      <c r="CS90" s="327" t="str">
        <f t="shared" si="183"/>
        <v/>
      </c>
      <c r="CT90" s="327" t="str">
        <f t="shared" si="187"/>
        <v/>
      </c>
      <c r="CU90" s="327"/>
      <c r="CV90" s="327" t="str">
        <f t="shared" si="188"/>
        <v/>
      </c>
    </row>
    <row r="91" spans="1:100" ht="17.25" customHeight="1" x14ac:dyDescent="0.15">
      <c r="A91" s="58">
        <v>83</v>
      </c>
      <c r="B91" s="289" t="s">
        <v>420</v>
      </c>
      <c r="C91" s="65">
        <v>5</v>
      </c>
      <c r="D91" s="286" t="s">
        <v>443</v>
      </c>
      <c r="E91" s="62"/>
      <c r="F91" s="68"/>
      <c r="G91" s="286"/>
      <c r="H91" s="328"/>
      <c r="I91" s="19" t="str">
        <f t="shared" si="128"/>
        <v/>
      </c>
      <c r="J91" s="17" t="str">
        <f t="shared" si="129"/>
        <v/>
      </c>
      <c r="K91" s="17" t="str">
        <f>IF(BH91="1",COUNTIF(BH$9:BH91,"1"),"")</f>
        <v/>
      </c>
      <c r="L91" s="17" t="str">
        <f t="shared" si="130"/>
        <v/>
      </c>
      <c r="M91" s="17" t="str">
        <f t="shared" si="131"/>
        <v/>
      </c>
      <c r="N91" s="17" t="str">
        <f>IF(BI91="1",COUNTIF(BI$9:BI91,"1"),"")</f>
        <v/>
      </c>
      <c r="O91" s="17" t="str">
        <f t="shared" si="132"/>
        <v>×</v>
      </c>
      <c r="P91" s="20" t="str">
        <f t="shared" si="133"/>
        <v>5</v>
      </c>
      <c r="Q91" s="1"/>
      <c r="R91" s="12">
        <f t="shared" ca="1" si="200"/>
        <v>11</v>
      </c>
      <c r="S91" s="43">
        <f t="shared" ca="1" si="200"/>
        <v>0</v>
      </c>
      <c r="T91" s="43">
        <f t="shared" ca="1" si="200"/>
        <v>0</v>
      </c>
      <c r="U91" s="43">
        <f t="shared" ca="1" si="200"/>
        <v>0</v>
      </c>
      <c r="V91" s="43">
        <f t="shared" ca="1" si="200"/>
        <v>0</v>
      </c>
      <c r="W91" s="43">
        <f t="shared" ca="1" si="200"/>
        <v>0</v>
      </c>
      <c r="X91" s="71"/>
      <c r="Y91" s="72">
        <f t="shared" ca="1" si="201"/>
        <v>11</v>
      </c>
      <c r="Z91" s="73">
        <f t="shared" ca="1" si="201"/>
        <v>0</v>
      </c>
      <c r="AA91" s="73">
        <f t="shared" ca="1" si="201"/>
        <v>0</v>
      </c>
      <c r="AB91" s="73">
        <f t="shared" ca="1" si="201"/>
        <v>0</v>
      </c>
      <c r="AC91" s="73">
        <f t="shared" ca="1" si="201"/>
        <v>0</v>
      </c>
      <c r="AD91" s="73">
        <f t="shared" ca="1" si="201"/>
        <v>0</v>
      </c>
      <c r="AE91" s="71"/>
      <c r="AH91" s="2" t="str">
        <f t="shared" si="189"/>
        <v/>
      </c>
      <c r="AI91" s="2" t="str">
        <f t="shared" si="190"/>
        <v/>
      </c>
      <c r="AJ91" s="2" t="str">
        <f t="shared" si="156"/>
        <v/>
      </c>
      <c r="AK91" s="2" t="str">
        <f t="shared" si="157"/>
        <v/>
      </c>
      <c r="AL91" s="2" t="str">
        <f t="shared" si="158"/>
        <v/>
      </c>
      <c r="AM91" s="2" t="str">
        <f t="shared" si="159"/>
        <v/>
      </c>
      <c r="AN91" s="2" t="str">
        <f t="shared" si="160"/>
        <v/>
      </c>
      <c r="AO91" s="2" t="str">
        <f t="shared" si="191"/>
        <v/>
      </c>
      <c r="AP91" s="2" t="str">
        <f t="shared" si="192"/>
        <v/>
      </c>
      <c r="AQ91" s="2" t="str">
        <f t="shared" si="184"/>
        <v/>
      </c>
      <c r="AR91" s="2" t="str">
        <f t="shared" si="161"/>
        <v/>
      </c>
      <c r="AS91" s="2" t="str">
        <f t="shared" si="162"/>
        <v/>
      </c>
      <c r="AT91" s="2" t="str">
        <f t="shared" si="163"/>
        <v/>
      </c>
      <c r="AU91" s="2" t="str">
        <f t="shared" si="164"/>
        <v>×</v>
      </c>
      <c r="AV91" s="2" t="str">
        <f t="shared" si="165"/>
        <v xml:space="preserve"> </v>
      </c>
      <c r="AW91" s="2" t="str">
        <f t="shared" si="195"/>
        <v xml:space="preserve"> </v>
      </c>
      <c r="AX91" s="2" t="str">
        <f t="shared" si="196"/>
        <v xml:space="preserve"> </v>
      </c>
      <c r="AY91" s="2" t="str">
        <f t="shared" si="197"/>
        <v xml:space="preserve"> </v>
      </c>
      <c r="AZ91" s="2"/>
      <c r="BA91" s="2" t="str">
        <f t="shared" si="166"/>
        <v/>
      </c>
      <c r="BB91" s="2" t="str">
        <f t="shared" si="167"/>
        <v/>
      </c>
      <c r="BC91" s="2" t="str">
        <f t="shared" si="168"/>
        <v/>
      </c>
      <c r="BD91" s="2" t="str">
        <f t="shared" si="169"/>
        <v/>
      </c>
      <c r="BH91" s="13" t="str">
        <f t="shared" si="170"/>
        <v/>
      </c>
      <c r="BI91" s="15" t="str">
        <f t="shared" si="171"/>
        <v/>
      </c>
      <c r="BJ91" s="4" t="str">
        <f t="shared" si="134"/>
        <v/>
      </c>
      <c r="BK91" s="7" t="str">
        <f t="shared" si="135"/>
        <v>×</v>
      </c>
      <c r="BL91" s="7" t="str">
        <f t="shared" si="136"/>
        <v/>
      </c>
      <c r="BM91" s="8" t="str">
        <f t="shared" si="172"/>
        <v/>
      </c>
      <c r="BN91" s="8" t="str">
        <f t="shared" si="137"/>
        <v/>
      </c>
      <c r="BO91" s="8" t="str">
        <f t="shared" si="173"/>
        <v/>
      </c>
      <c r="BP91" s="8" t="str">
        <f t="shared" si="138"/>
        <v/>
      </c>
      <c r="BQ91" s="8" t="str">
        <f t="shared" si="139"/>
        <v/>
      </c>
      <c r="BR91" s="8" t="str">
        <f t="shared" si="140"/>
        <v/>
      </c>
      <c r="BS91" s="8" t="str">
        <f t="shared" si="174"/>
        <v/>
      </c>
      <c r="BT91" s="9" t="str">
        <f t="shared" si="175"/>
        <v/>
      </c>
      <c r="BU91" s="10" t="str">
        <f t="shared" si="141"/>
        <v/>
      </c>
      <c r="BV91" s="7" t="str">
        <f t="shared" si="142"/>
        <v/>
      </c>
      <c r="BW91" s="7" t="str">
        <f t="shared" si="143"/>
        <v/>
      </c>
      <c r="BX91" s="5" t="str">
        <f t="shared" si="144"/>
        <v/>
      </c>
      <c r="BY91" s="3" t="str">
        <f t="shared" si="145"/>
        <v/>
      </c>
      <c r="BZ91" s="5">
        <f t="shared" si="146"/>
        <v>0</v>
      </c>
      <c r="CA91" s="8" t="str">
        <f t="shared" si="147"/>
        <v/>
      </c>
      <c r="CB91" s="8" t="str">
        <f t="shared" si="176"/>
        <v/>
      </c>
      <c r="CC91" s="8" t="str">
        <f t="shared" si="148"/>
        <v/>
      </c>
      <c r="CD91" s="8" t="str">
        <f t="shared" si="149"/>
        <v/>
      </c>
      <c r="CE91" s="8" t="str">
        <f t="shared" si="150"/>
        <v/>
      </c>
      <c r="CF91" s="8" t="str">
        <f t="shared" si="177"/>
        <v/>
      </c>
      <c r="CG91" s="8" t="str">
        <f t="shared" si="151"/>
        <v>×</v>
      </c>
      <c r="CH91" s="8">
        <f t="shared" si="178"/>
        <v>5</v>
      </c>
      <c r="CI91" s="4"/>
      <c r="CJ91" s="4" t="str">
        <f t="shared" si="152"/>
        <v/>
      </c>
      <c r="CK91" s="5" t="str">
        <f t="shared" si="153"/>
        <v>7m失敗</v>
      </c>
      <c r="CL91" s="1" t="str">
        <f t="shared" si="179"/>
        <v/>
      </c>
      <c r="CM91" s="326" t="str">
        <f t="shared" si="180"/>
        <v/>
      </c>
      <c r="CN91" s="326" t="str">
        <f t="shared" si="181"/>
        <v/>
      </c>
      <c r="CO91" s="327" t="str">
        <f t="shared" si="185"/>
        <v/>
      </c>
      <c r="CP91" s="327"/>
      <c r="CQ91" s="327" t="str">
        <f t="shared" si="186"/>
        <v/>
      </c>
      <c r="CR91" s="327" t="str">
        <f t="shared" si="182"/>
        <v/>
      </c>
      <c r="CS91" s="327" t="str">
        <f t="shared" si="183"/>
        <v/>
      </c>
      <c r="CT91" s="327" t="str">
        <f t="shared" si="187"/>
        <v/>
      </c>
      <c r="CU91" s="327"/>
      <c r="CV91" s="327" t="str">
        <f t="shared" si="188"/>
        <v/>
      </c>
    </row>
    <row r="92" spans="1:100" ht="17.25" customHeight="1" x14ac:dyDescent="0.15">
      <c r="A92" s="58">
        <v>84</v>
      </c>
      <c r="B92" s="289" t="s">
        <v>419</v>
      </c>
      <c r="C92" s="65">
        <v>9</v>
      </c>
      <c r="D92" s="286" t="s">
        <v>443</v>
      </c>
      <c r="E92" s="62"/>
      <c r="F92" s="68"/>
      <c r="G92" s="286"/>
      <c r="H92" s="328"/>
      <c r="I92" s="19" t="str">
        <f t="shared" si="128"/>
        <v>9</v>
      </c>
      <c r="J92" s="17" t="str">
        <f t="shared" si="129"/>
        <v>×</v>
      </c>
      <c r="K92" s="17" t="str">
        <f>IF(BH92="1",COUNTIF(BH$9:BH92,"1"),"")</f>
        <v/>
      </c>
      <c r="L92" s="17" t="str">
        <f t="shared" si="130"/>
        <v/>
      </c>
      <c r="M92" s="17" t="str">
        <f t="shared" si="131"/>
        <v/>
      </c>
      <c r="N92" s="17" t="str">
        <f>IF(BI92="1",COUNTIF(BI$9:BI92,"1"),"")</f>
        <v/>
      </c>
      <c r="O92" s="17" t="str">
        <f t="shared" si="132"/>
        <v/>
      </c>
      <c r="P92" s="20" t="str">
        <f t="shared" si="133"/>
        <v/>
      </c>
      <c r="Q92" s="1"/>
      <c r="R92" s="12">
        <f t="shared" ca="1" si="200"/>
        <v>12</v>
      </c>
      <c r="S92" s="43">
        <f t="shared" ca="1" si="200"/>
        <v>0</v>
      </c>
      <c r="T92" s="43">
        <f t="shared" ca="1" si="200"/>
        <v>0</v>
      </c>
      <c r="U92" s="43">
        <f t="shared" ca="1" si="200"/>
        <v>0</v>
      </c>
      <c r="V92" s="43">
        <f t="shared" ca="1" si="200"/>
        <v>0</v>
      </c>
      <c r="W92" s="43">
        <f t="shared" ca="1" si="200"/>
        <v>0</v>
      </c>
      <c r="X92" s="71"/>
      <c r="Y92" s="72">
        <f t="shared" ca="1" si="201"/>
        <v>12</v>
      </c>
      <c r="Z92" s="73">
        <f t="shared" ca="1" si="201"/>
        <v>2</v>
      </c>
      <c r="AA92" s="73">
        <f t="shared" ca="1" si="201"/>
        <v>1</v>
      </c>
      <c r="AB92" s="73">
        <f t="shared" ca="1" si="201"/>
        <v>1</v>
      </c>
      <c r="AC92" s="73">
        <f t="shared" ca="1" si="201"/>
        <v>0</v>
      </c>
      <c r="AD92" s="73">
        <f t="shared" ca="1" si="201"/>
        <v>0</v>
      </c>
      <c r="AE92" s="71"/>
      <c r="AH92" s="2" t="str">
        <f t="shared" si="189"/>
        <v/>
      </c>
      <c r="AI92" s="2" t="str">
        <f t="shared" si="190"/>
        <v/>
      </c>
      <c r="AJ92" s="2" t="str">
        <f t="shared" si="156"/>
        <v/>
      </c>
      <c r="AK92" s="2" t="str">
        <f t="shared" si="157"/>
        <v/>
      </c>
      <c r="AL92" s="2" t="str">
        <f t="shared" si="158"/>
        <v/>
      </c>
      <c r="AM92" s="2" t="str">
        <f t="shared" si="159"/>
        <v>×</v>
      </c>
      <c r="AN92" s="2" t="str">
        <f t="shared" si="160"/>
        <v/>
      </c>
      <c r="AO92" s="2" t="str">
        <f t="shared" si="191"/>
        <v/>
      </c>
      <c r="AP92" s="2" t="str">
        <f t="shared" si="192"/>
        <v/>
      </c>
      <c r="AQ92" s="2" t="str">
        <f t="shared" si="184"/>
        <v/>
      </c>
      <c r="AR92" s="2" t="str">
        <f t="shared" si="161"/>
        <v/>
      </c>
      <c r="AS92" s="2" t="str">
        <f t="shared" si="162"/>
        <v/>
      </c>
      <c r="AT92" s="2" t="str">
        <f t="shared" si="163"/>
        <v/>
      </c>
      <c r="AU92" s="2" t="str">
        <f t="shared" si="164"/>
        <v/>
      </c>
      <c r="AV92" s="2" t="str">
        <f t="shared" si="165"/>
        <v xml:space="preserve"> </v>
      </c>
      <c r="AW92" s="2" t="str">
        <f t="shared" si="195"/>
        <v xml:space="preserve"> </v>
      </c>
      <c r="AX92" s="2" t="str">
        <f t="shared" si="196"/>
        <v xml:space="preserve"> </v>
      </c>
      <c r="AY92" s="2" t="str">
        <f t="shared" si="197"/>
        <v xml:space="preserve"> </v>
      </c>
      <c r="AZ92" s="2"/>
      <c r="BA92" s="2" t="str">
        <f t="shared" si="166"/>
        <v/>
      </c>
      <c r="BB92" s="2" t="str">
        <f t="shared" si="167"/>
        <v/>
      </c>
      <c r="BC92" s="2" t="str">
        <f t="shared" si="168"/>
        <v/>
      </c>
      <c r="BD92" s="2" t="str">
        <f t="shared" si="169"/>
        <v/>
      </c>
      <c r="BH92" s="13" t="str">
        <f t="shared" si="170"/>
        <v/>
      </c>
      <c r="BI92" s="15" t="str">
        <f t="shared" si="171"/>
        <v/>
      </c>
      <c r="BJ92" s="4">
        <f t="shared" si="134"/>
        <v>9</v>
      </c>
      <c r="BK92" s="7" t="str">
        <f t="shared" si="135"/>
        <v>×</v>
      </c>
      <c r="BL92" s="7" t="str">
        <f t="shared" si="136"/>
        <v>7m失敗</v>
      </c>
      <c r="BM92" s="8">
        <f t="shared" si="172"/>
        <v>9</v>
      </c>
      <c r="BN92" s="8" t="str">
        <f t="shared" si="137"/>
        <v>×</v>
      </c>
      <c r="BO92" s="8" t="str">
        <f t="shared" si="173"/>
        <v/>
      </c>
      <c r="BP92" s="8" t="str">
        <f t="shared" si="138"/>
        <v/>
      </c>
      <c r="BQ92" s="8" t="str">
        <f t="shared" si="139"/>
        <v/>
      </c>
      <c r="BR92" s="8" t="str">
        <f t="shared" si="140"/>
        <v/>
      </c>
      <c r="BS92" s="8" t="str">
        <f t="shared" si="174"/>
        <v/>
      </c>
      <c r="BT92" s="9" t="str">
        <f t="shared" si="175"/>
        <v/>
      </c>
      <c r="BU92" s="10">
        <f t="shared" si="141"/>
        <v>0</v>
      </c>
      <c r="BV92" s="7" t="str">
        <f t="shared" si="142"/>
        <v/>
      </c>
      <c r="BW92" s="7" t="str">
        <f t="shared" si="143"/>
        <v/>
      </c>
      <c r="BX92" s="5" t="str">
        <f t="shared" si="144"/>
        <v/>
      </c>
      <c r="BY92" s="3" t="str">
        <f t="shared" si="145"/>
        <v/>
      </c>
      <c r="BZ92" s="5" t="str">
        <f t="shared" si="146"/>
        <v/>
      </c>
      <c r="CA92" s="8" t="str">
        <f t="shared" si="147"/>
        <v/>
      </c>
      <c r="CB92" s="8" t="str">
        <f t="shared" si="176"/>
        <v/>
      </c>
      <c r="CC92" s="8" t="str">
        <f t="shared" si="148"/>
        <v/>
      </c>
      <c r="CD92" s="8" t="str">
        <f t="shared" si="149"/>
        <v/>
      </c>
      <c r="CE92" s="8" t="str">
        <f t="shared" si="150"/>
        <v/>
      </c>
      <c r="CF92" s="8" t="str">
        <f t="shared" si="177"/>
        <v/>
      </c>
      <c r="CG92" s="8" t="str">
        <f t="shared" si="151"/>
        <v/>
      </c>
      <c r="CH92" s="8" t="str">
        <f t="shared" si="178"/>
        <v/>
      </c>
      <c r="CI92" s="4"/>
      <c r="CJ92" s="4" t="str">
        <f t="shared" si="152"/>
        <v/>
      </c>
      <c r="CK92" s="5" t="str">
        <f t="shared" si="153"/>
        <v/>
      </c>
      <c r="CL92" s="1" t="str">
        <f t="shared" si="179"/>
        <v/>
      </c>
      <c r="CM92" s="326" t="str">
        <f t="shared" si="180"/>
        <v/>
      </c>
      <c r="CN92" s="326" t="str">
        <f t="shared" si="181"/>
        <v/>
      </c>
      <c r="CO92" s="327" t="str">
        <f t="shared" si="185"/>
        <v/>
      </c>
      <c r="CP92" s="327"/>
      <c r="CQ92" s="327" t="str">
        <f t="shared" si="186"/>
        <v/>
      </c>
      <c r="CR92" s="327" t="str">
        <f t="shared" si="182"/>
        <v/>
      </c>
      <c r="CS92" s="327" t="str">
        <f t="shared" si="183"/>
        <v/>
      </c>
      <c r="CT92" s="327" t="str">
        <f t="shared" si="187"/>
        <v/>
      </c>
      <c r="CU92" s="327"/>
      <c r="CV92" s="327" t="str">
        <f t="shared" si="188"/>
        <v/>
      </c>
    </row>
    <row r="93" spans="1:100" ht="17.25" customHeight="1" x14ac:dyDescent="0.15">
      <c r="A93" s="58">
        <v>85</v>
      </c>
      <c r="B93" s="289"/>
      <c r="C93" s="65"/>
      <c r="D93" s="286"/>
      <c r="E93" s="62"/>
      <c r="F93" s="68"/>
      <c r="G93" s="286"/>
      <c r="H93" s="328"/>
      <c r="I93" s="19" t="str">
        <f t="shared" si="128"/>
        <v/>
      </c>
      <c r="J93" s="17" t="str">
        <f t="shared" si="129"/>
        <v/>
      </c>
      <c r="K93" s="17" t="str">
        <f>IF(BH93="1",COUNTIF(BH$9:BH93,"1"),"")</f>
        <v/>
      </c>
      <c r="L93" s="17" t="str">
        <f t="shared" si="130"/>
        <v/>
      </c>
      <c r="M93" s="17" t="str">
        <f t="shared" si="131"/>
        <v/>
      </c>
      <c r="N93" s="17" t="str">
        <f>IF(BI93="1",COUNTIF(BI$9:BI93,"1"),"")</f>
        <v/>
      </c>
      <c r="O93" s="17" t="str">
        <f t="shared" si="132"/>
        <v/>
      </c>
      <c r="P93" s="20" t="str">
        <f t="shared" si="133"/>
        <v/>
      </c>
      <c r="Q93" s="1"/>
      <c r="R93" s="12">
        <f t="shared" ca="1" si="200"/>
        <v>13</v>
      </c>
      <c r="S93" s="43">
        <f t="shared" ca="1" si="200"/>
        <v>1</v>
      </c>
      <c r="T93" s="43">
        <f t="shared" ca="1" si="200"/>
        <v>1</v>
      </c>
      <c r="U93" s="43">
        <f t="shared" ca="1" si="200"/>
        <v>0</v>
      </c>
      <c r="V93" s="43">
        <f t="shared" ca="1" si="200"/>
        <v>0</v>
      </c>
      <c r="W93" s="43">
        <f t="shared" ca="1" si="200"/>
        <v>0</v>
      </c>
      <c r="X93" s="71"/>
      <c r="Y93" s="72">
        <f t="shared" ca="1" si="201"/>
        <v>13</v>
      </c>
      <c r="Z93" s="73">
        <f t="shared" ca="1" si="201"/>
        <v>2</v>
      </c>
      <c r="AA93" s="73">
        <f t="shared" ca="1" si="201"/>
        <v>0</v>
      </c>
      <c r="AB93" s="73">
        <f t="shared" ca="1" si="201"/>
        <v>0</v>
      </c>
      <c r="AC93" s="73">
        <f t="shared" ca="1" si="201"/>
        <v>0</v>
      </c>
      <c r="AD93" s="73">
        <f t="shared" ca="1" si="201"/>
        <v>0</v>
      </c>
      <c r="AE93" s="71"/>
      <c r="AH93" s="2" t="str">
        <f t="shared" si="189"/>
        <v/>
      </c>
      <c r="AI93" s="2" t="str">
        <f t="shared" si="190"/>
        <v/>
      </c>
      <c r="AJ93" s="2" t="str">
        <f t="shared" si="156"/>
        <v/>
      </c>
      <c r="AK93" s="2" t="str">
        <f t="shared" si="157"/>
        <v/>
      </c>
      <c r="AL93" s="2" t="str">
        <f t="shared" si="158"/>
        <v/>
      </c>
      <c r="AM93" s="2" t="str">
        <f t="shared" si="159"/>
        <v/>
      </c>
      <c r="AN93" s="2" t="str">
        <f t="shared" si="160"/>
        <v/>
      </c>
      <c r="AO93" s="2" t="str">
        <f t="shared" si="191"/>
        <v/>
      </c>
      <c r="AP93" s="2" t="str">
        <f t="shared" si="192"/>
        <v/>
      </c>
      <c r="AQ93" s="2" t="str">
        <f t="shared" si="184"/>
        <v/>
      </c>
      <c r="AR93" s="2" t="str">
        <f t="shared" si="161"/>
        <v/>
      </c>
      <c r="AS93" s="2" t="str">
        <f t="shared" si="162"/>
        <v/>
      </c>
      <c r="AT93" s="2" t="str">
        <f t="shared" si="163"/>
        <v/>
      </c>
      <c r="AU93" s="2" t="str">
        <f t="shared" si="164"/>
        <v/>
      </c>
      <c r="AV93" s="2" t="str">
        <f t="shared" si="165"/>
        <v xml:space="preserve"> </v>
      </c>
      <c r="AW93" s="2" t="str">
        <f t="shared" si="195"/>
        <v xml:space="preserve"> </v>
      </c>
      <c r="AX93" s="2" t="str">
        <f t="shared" si="196"/>
        <v xml:space="preserve"> </v>
      </c>
      <c r="AY93" s="2" t="str">
        <f t="shared" si="197"/>
        <v xml:space="preserve"> </v>
      </c>
      <c r="AZ93" s="2"/>
      <c r="BA93" s="2" t="str">
        <f t="shared" si="166"/>
        <v/>
      </c>
      <c r="BB93" s="2" t="str">
        <f t="shared" si="167"/>
        <v/>
      </c>
      <c r="BC93" s="2" t="str">
        <f t="shared" si="168"/>
        <v/>
      </c>
      <c r="BD93" s="2" t="str">
        <f t="shared" si="169"/>
        <v/>
      </c>
      <c r="BH93" s="13" t="str">
        <f t="shared" si="170"/>
        <v/>
      </c>
      <c r="BI93" s="15" t="str">
        <f t="shared" si="171"/>
        <v/>
      </c>
      <c r="BJ93" s="4" t="str">
        <f t="shared" si="134"/>
        <v/>
      </c>
      <c r="BK93" s="7" t="str">
        <f t="shared" si="135"/>
        <v/>
      </c>
      <c r="BL93" s="7" t="str">
        <f t="shared" si="136"/>
        <v/>
      </c>
      <c r="BM93" s="8" t="str">
        <f t="shared" si="172"/>
        <v/>
      </c>
      <c r="BN93" s="8" t="str">
        <f t="shared" si="137"/>
        <v/>
      </c>
      <c r="BO93" s="8" t="str">
        <f t="shared" si="173"/>
        <v/>
      </c>
      <c r="BP93" s="8" t="str">
        <f t="shared" si="138"/>
        <v/>
      </c>
      <c r="BQ93" s="8" t="str">
        <f t="shared" si="139"/>
        <v/>
      </c>
      <c r="BR93" s="8" t="str">
        <f t="shared" si="140"/>
        <v/>
      </c>
      <c r="BS93" s="8" t="str">
        <f t="shared" si="174"/>
        <v/>
      </c>
      <c r="BT93" s="9" t="str">
        <f t="shared" si="175"/>
        <v/>
      </c>
      <c r="BU93" s="10" t="str">
        <f t="shared" si="141"/>
        <v/>
      </c>
      <c r="BV93" s="7" t="str">
        <f t="shared" si="142"/>
        <v/>
      </c>
      <c r="BW93" s="7" t="str">
        <f t="shared" si="143"/>
        <v/>
      </c>
      <c r="BX93" s="5" t="str">
        <f t="shared" si="144"/>
        <v/>
      </c>
      <c r="BY93" s="3" t="str">
        <f t="shared" si="145"/>
        <v/>
      </c>
      <c r="BZ93" s="5" t="str">
        <f t="shared" si="146"/>
        <v/>
      </c>
      <c r="CA93" s="8" t="str">
        <f t="shared" si="147"/>
        <v/>
      </c>
      <c r="CB93" s="8" t="str">
        <f t="shared" si="176"/>
        <v/>
      </c>
      <c r="CC93" s="8" t="str">
        <f t="shared" si="148"/>
        <v/>
      </c>
      <c r="CD93" s="8" t="str">
        <f t="shared" si="149"/>
        <v/>
      </c>
      <c r="CE93" s="8" t="str">
        <f t="shared" si="150"/>
        <v/>
      </c>
      <c r="CF93" s="8" t="str">
        <f t="shared" si="177"/>
        <v/>
      </c>
      <c r="CG93" s="8" t="str">
        <f t="shared" si="151"/>
        <v/>
      </c>
      <c r="CH93" s="8" t="str">
        <f t="shared" si="178"/>
        <v/>
      </c>
      <c r="CI93" s="4"/>
      <c r="CJ93" s="4" t="str">
        <f t="shared" si="152"/>
        <v/>
      </c>
      <c r="CK93" s="5" t="str">
        <f t="shared" si="153"/>
        <v/>
      </c>
      <c r="CL93" s="1" t="str">
        <f t="shared" si="179"/>
        <v/>
      </c>
      <c r="CM93" s="326" t="str">
        <f t="shared" si="180"/>
        <v/>
      </c>
      <c r="CN93" s="326" t="str">
        <f t="shared" si="181"/>
        <v/>
      </c>
      <c r="CO93" s="327" t="str">
        <f t="shared" si="185"/>
        <v/>
      </c>
      <c r="CP93" s="327"/>
      <c r="CQ93" s="327" t="str">
        <f t="shared" si="186"/>
        <v/>
      </c>
      <c r="CR93" s="327" t="str">
        <f t="shared" si="182"/>
        <v/>
      </c>
      <c r="CS93" s="327" t="str">
        <f t="shared" si="183"/>
        <v/>
      </c>
      <c r="CT93" s="327" t="str">
        <f t="shared" si="187"/>
        <v/>
      </c>
      <c r="CU93" s="327"/>
      <c r="CV93" s="327" t="str">
        <f t="shared" si="188"/>
        <v/>
      </c>
    </row>
    <row r="94" spans="1:100" ht="17.25" customHeight="1" x14ac:dyDescent="0.15">
      <c r="A94" s="58">
        <v>86</v>
      </c>
      <c r="B94" s="289"/>
      <c r="C94" s="65"/>
      <c r="D94" s="286"/>
      <c r="E94" s="62"/>
      <c r="F94" s="68"/>
      <c r="G94" s="286"/>
      <c r="H94" s="328"/>
      <c r="I94" s="19" t="str">
        <f t="shared" si="128"/>
        <v/>
      </c>
      <c r="J94" s="17" t="str">
        <f t="shared" si="129"/>
        <v/>
      </c>
      <c r="K94" s="17" t="str">
        <f>IF(BH94="1",COUNTIF(BH$9:BH94,"1"),"")</f>
        <v/>
      </c>
      <c r="L94" s="17" t="str">
        <f t="shared" si="130"/>
        <v/>
      </c>
      <c r="M94" s="17" t="str">
        <f t="shared" si="131"/>
        <v/>
      </c>
      <c r="N94" s="17" t="str">
        <f>IF(BI94="1",COUNTIF(BI$9:BI94,"1"),"")</f>
        <v/>
      </c>
      <c r="O94" s="17" t="str">
        <f t="shared" si="132"/>
        <v/>
      </c>
      <c r="P94" s="20" t="str">
        <f t="shared" si="133"/>
        <v/>
      </c>
      <c r="Q94" s="1"/>
      <c r="R94" s="12">
        <f t="shared" ca="1" si="200"/>
        <v>14</v>
      </c>
      <c r="S94" s="43">
        <f t="shared" ca="1" si="200"/>
        <v>1</v>
      </c>
      <c r="T94" s="43">
        <f t="shared" ca="1" si="200"/>
        <v>0</v>
      </c>
      <c r="U94" s="43">
        <f t="shared" ca="1" si="200"/>
        <v>0</v>
      </c>
      <c r="V94" s="43">
        <f t="shared" ca="1" si="200"/>
        <v>0</v>
      </c>
      <c r="W94" s="43">
        <f t="shared" ca="1" si="200"/>
        <v>0</v>
      </c>
      <c r="X94" s="71"/>
      <c r="Y94" s="72">
        <f t="shared" ca="1" si="201"/>
        <v>14</v>
      </c>
      <c r="Z94" s="73">
        <f t="shared" ca="1" si="201"/>
        <v>1</v>
      </c>
      <c r="AA94" s="73">
        <f t="shared" ca="1" si="201"/>
        <v>1</v>
      </c>
      <c r="AB94" s="73">
        <f t="shared" ca="1" si="201"/>
        <v>0</v>
      </c>
      <c r="AC94" s="73">
        <f t="shared" ca="1" si="201"/>
        <v>0</v>
      </c>
      <c r="AD94" s="73">
        <f t="shared" ca="1" si="201"/>
        <v>0</v>
      </c>
      <c r="AE94" s="71"/>
      <c r="AH94" s="2" t="str">
        <f t="shared" si="189"/>
        <v/>
      </c>
      <c r="AI94" s="2" t="str">
        <f t="shared" si="190"/>
        <v/>
      </c>
      <c r="AJ94" s="2" t="str">
        <f t="shared" si="156"/>
        <v/>
      </c>
      <c r="AK94" s="2" t="str">
        <f t="shared" si="157"/>
        <v/>
      </c>
      <c r="AL94" s="2" t="str">
        <f t="shared" si="158"/>
        <v/>
      </c>
      <c r="AM94" s="2" t="str">
        <f t="shared" si="159"/>
        <v/>
      </c>
      <c r="AN94" s="2" t="str">
        <f t="shared" si="160"/>
        <v/>
      </c>
      <c r="AO94" s="2" t="str">
        <f t="shared" si="191"/>
        <v/>
      </c>
      <c r="AP94" s="2" t="str">
        <f t="shared" si="192"/>
        <v/>
      </c>
      <c r="AQ94" s="2" t="str">
        <f t="shared" si="184"/>
        <v/>
      </c>
      <c r="AR94" s="2" t="str">
        <f t="shared" si="161"/>
        <v/>
      </c>
      <c r="AS94" s="2" t="str">
        <f t="shared" si="162"/>
        <v/>
      </c>
      <c r="AT94" s="2" t="str">
        <f t="shared" si="163"/>
        <v/>
      </c>
      <c r="AU94" s="2" t="str">
        <f t="shared" si="164"/>
        <v/>
      </c>
      <c r="AV94" s="2" t="str">
        <f t="shared" si="165"/>
        <v xml:space="preserve"> </v>
      </c>
      <c r="AW94" s="2" t="str">
        <f t="shared" si="195"/>
        <v xml:space="preserve"> </v>
      </c>
      <c r="AX94" s="2" t="str">
        <f t="shared" si="196"/>
        <v xml:space="preserve"> </v>
      </c>
      <c r="AY94" s="2" t="str">
        <f t="shared" si="197"/>
        <v xml:space="preserve"> </v>
      </c>
      <c r="AZ94" s="2"/>
      <c r="BA94" s="2" t="str">
        <f t="shared" si="166"/>
        <v/>
      </c>
      <c r="BB94" s="2" t="str">
        <f t="shared" si="167"/>
        <v/>
      </c>
      <c r="BC94" s="2" t="str">
        <f t="shared" si="168"/>
        <v/>
      </c>
      <c r="BD94" s="2" t="str">
        <f t="shared" si="169"/>
        <v/>
      </c>
      <c r="BE94" s="2"/>
      <c r="BH94" s="13" t="str">
        <f t="shared" si="170"/>
        <v/>
      </c>
      <c r="BI94" s="15" t="str">
        <f t="shared" si="171"/>
        <v/>
      </c>
      <c r="BJ94" s="4" t="str">
        <f t="shared" si="134"/>
        <v/>
      </c>
      <c r="BK94" s="7" t="str">
        <f t="shared" si="135"/>
        <v/>
      </c>
      <c r="BL94" s="7" t="str">
        <f t="shared" si="136"/>
        <v/>
      </c>
      <c r="BM94" s="8" t="str">
        <f t="shared" si="172"/>
        <v/>
      </c>
      <c r="BN94" s="8" t="str">
        <f t="shared" si="137"/>
        <v/>
      </c>
      <c r="BO94" s="8" t="str">
        <f t="shared" si="173"/>
        <v/>
      </c>
      <c r="BP94" s="8" t="str">
        <f t="shared" si="138"/>
        <v/>
      </c>
      <c r="BQ94" s="8" t="str">
        <f t="shared" si="139"/>
        <v/>
      </c>
      <c r="BR94" s="8" t="str">
        <f t="shared" si="140"/>
        <v/>
      </c>
      <c r="BS94" s="8" t="str">
        <f t="shared" si="174"/>
        <v/>
      </c>
      <c r="BT94" s="9" t="str">
        <f t="shared" si="175"/>
        <v/>
      </c>
      <c r="BU94" s="10" t="str">
        <f t="shared" si="141"/>
        <v/>
      </c>
      <c r="BV94" s="7" t="str">
        <f t="shared" si="142"/>
        <v/>
      </c>
      <c r="BW94" s="7" t="str">
        <f t="shared" si="143"/>
        <v/>
      </c>
      <c r="BX94" s="5" t="str">
        <f t="shared" si="144"/>
        <v/>
      </c>
      <c r="BY94" s="3" t="str">
        <f t="shared" si="145"/>
        <v/>
      </c>
      <c r="BZ94" s="5" t="str">
        <f t="shared" si="146"/>
        <v/>
      </c>
      <c r="CA94" s="8" t="str">
        <f t="shared" si="147"/>
        <v/>
      </c>
      <c r="CB94" s="8" t="str">
        <f t="shared" si="176"/>
        <v/>
      </c>
      <c r="CC94" s="8" t="str">
        <f t="shared" si="148"/>
        <v/>
      </c>
      <c r="CD94" s="8" t="str">
        <f t="shared" si="149"/>
        <v/>
      </c>
      <c r="CE94" s="8" t="str">
        <f t="shared" si="150"/>
        <v/>
      </c>
      <c r="CF94" s="8" t="str">
        <f t="shared" si="177"/>
        <v/>
      </c>
      <c r="CG94" s="8" t="str">
        <f t="shared" si="151"/>
        <v/>
      </c>
      <c r="CH94" s="8" t="str">
        <f t="shared" si="178"/>
        <v/>
      </c>
      <c r="CI94" s="4"/>
      <c r="CJ94" s="4" t="str">
        <f t="shared" si="152"/>
        <v/>
      </c>
      <c r="CK94" s="5" t="str">
        <f t="shared" si="153"/>
        <v/>
      </c>
      <c r="CL94" s="1" t="str">
        <f t="shared" si="179"/>
        <v/>
      </c>
      <c r="CM94" s="326" t="str">
        <f t="shared" si="180"/>
        <v/>
      </c>
      <c r="CN94" s="326" t="str">
        <f t="shared" si="181"/>
        <v/>
      </c>
      <c r="CO94" s="327" t="str">
        <f t="shared" si="185"/>
        <v/>
      </c>
      <c r="CP94" s="327"/>
      <c r="CQ94" s="327" t="str">
        <f t="shared" si="186"/>
        <v/>
      </c>
      <c r="CR94" s="327" t="str">
        <f t="shared" si="182"/>
        <v/>
      </c>
      <c r="CS94" s="327" t="str">
        <f t="shared" si="183"/>
        <v/>
      </c>
      <c r="CT94" s="327" t="str">
        <f t="shared" si="187"/>
        <v/>
      </c>
      <c r="CU94" s="327"/>
      <c r="CV94" s="327" t="str">
        <f t="shared" si="188"/>
        <v/>
      </c>
    </row>
    <row r="95" spans="1:100" ht="17.25" customHeight="1" x14ac:dyDescent="0.15">
      <c r="A95" s="58">
        <v>87</v>
      </c>
      <c r="B95" s="289"/>
      <c r="C95" s="65"/>
      <c r="D95" s="286"/>
      <c r="E95" s="62"/>
      <c r="F95" s="68"/>
      <c r="G95" s="286"/>
      <c r="H95" s="328"/>
      <c r="I95" s="19" t="str">
        <f t="shared" si="128"/>
        <v/>
      </c>
      <c r="J95" s="17" t="str">
        <f t="shared" si="129"/>
        <v/>
      </c>
      <c r="K95" s="17" t="str">
        <f>IF(BH95="1",COUNTIF(BH$9:BH95,"1"),"")</f>
        <v/>
      </c>
      <c r="L95" s="17" t="str">
        <f t="shared" si="130"/>
        <v/>
      </c>
      <c r="M95" s="17" t="str">
        <f t="shared" si="131"/>
        <v/>
      </c>
      <c r="N95" s="17" t="str">
        <f>IF(BI95="1",COUNTIF(BI$9:BI95,"1"),"")</f>
        <v/>
      </c>
      <c r="O95" s="17" t="str">
        <f t="shared" si="132"/>
        <v/>
      </c>
      <c r="P95" s="20" t="str">
        <f t="shared" si="133"/>
        <v/>
      </c>
      <c r="Q95" s="1"/>
      <c r="R95" s="12">
        <f t="shared" ca="1" si="200"/>
        <v>15</v>
      </c>
      <c r="S95" s="43">
        <f t="shared" ca="1" si="200"/>
        <v>0</v>
      </c>
      <c r="T95" s="43">
        <f t="shared" ca="1" si="200"/>
        <v>0</v>
      </c>
      <c r="U95" s="43">
        <f t="shared" ca="1" si="200"/>
        <v>0</v>
      </c>
      <c r="V95" s="43">
        <f t="shared" ca="1" si="200"/>
        <v>0</v>
      </c>
      <c r="W95" s="43">
        <f t="shared" ca="1" si="200"/>
        <v>0</v>
      </c>
      <c r="X95" s="71"/>
      <c r="Y95" s="72">
        <f t="shared" ca="1" si="201"/>
        <v>15</v>
      </c>
      <c r="Z95" s="73">
        <f t="shared" ca="1" si="201"/>
        <v>4</v>
      </c>
      <c r="AA95" s="73">
        <f t="shared" ca="1" si="201"/>
        <v>0</v>
      </c>
      <c r="AB95" s="73">
        <f t="shared" ca="1" si="201"/>
        <v>0</v>
      </c>
      <c r="AC95" s="73">
        <f t="shared" ca="1" si="201"/>
        <v>0</v>
      </c>
      <c r="AD95" s="73">
        <f t="shared" ca="1" si="201"/>
        <v>0</v>
      </c>
      <c r="AE95" s="71"/>
      <c r="AH95" s="2" t="str">
        <f t="shared" si="189"/>
        <v/>
      </c>
      <c r="AI95" s="2" t="str">
        <f t="shared" si="190"/>
        <v/>
      </c>
      <c r="AJ95" s="2" t="str">
        <f t="shared" si="156"/>
        <v/>
      </c>
      <c r="AK95" s="2" t="str">
        <f t="shared" si="157"/>
        <v/>
      </c>
      <c r="AL95" s="2" t="str">
        <f t="shared" si="158"/>
        <v/>
      </c>
      <c r="AM95" s="2" t="str">
        <f t="shared" si="159"/>
        <v/>
      </c>
      <c r="AN95" s="2" t="str">
        <f t="shared" si="160"/>
        <v/>
      </c>
      <c r="AO95" s="2" t="str">
        <f t="shared" si="191"/>
        <v/>
      </c>
      <c r="AP95" s="2" t="str">
        <f t="shared" si="192"/>
        <v/>
      </c>
      <c r="AQ95" s="2" t="str">
        <f t="shared" si="184"/>
        <v/>
      </c>
      <c r="AR95" s="2" t="str">
        <f t="shared" si="161"/>
        <v/>
      </c>
      <c r="AS95" s="2" t="str">
        <f t="shared" si="162"/>
        <v/>
      </c>
      <c r="AT95" s="2" t="str">
        <f t="shared" si="163"/>
        <v/>
      </c>
      <c r="AU95" s="2" t="str">
        <f t="shared" si="164"/>
        <v/>
      </c>
      <c r="AV95" s="2" t="str">
        <f t="shared" si="165"/>
        <v xml:space="preserve"> </v>
      </c>
      <c r="AW95" s="2" t="str">
        <f t="shared" si="195"/>
        <v xml:space="preserve"> </v>
      </c>
      <c r="AX95" s="2" t="str">
        <f t="shared" si="196"/>
        <v xml:space="preserve"> </v>
      </c>
      <c r="AY95" s="2" t="str">
        <f t="shared" si="197"/>
        <v xml:space="preserve"> </v>
      </c>
      <c r="AZ95" s="2"/>
      <c r="BA95" s="2" t="str">
        <f t="shared" si="166"/>
        <v/>
      </c>
      <c r="BB95" s="2" t="str">
        <f t="shared" si="167"/>
        <v/>
      </c>
      <c r="BC95" s="2" t="str">
        <f t="shared" si="168"/>
        <v/>
      </c>
      <c r="BD95" s="2" t="str">
        <f t="shared" si="169"/>
        <v/>
      </c>
      <c r="BH95" s="13" t="str">
        <f t="shared" si="170"/>
        <v/>
      </c>
      <c r="BI95" s="15" t="str">
        <f t="shared" si="171"/>
        <v/>
      </c>
      <c r="BJ95" s="4" t="str">
        <f t="shared" si="134"/>
        <v/>
      </c>
      <c r="BK95" s="7" t="str">
        <f t="shared" si="135"/>
        <v/>
      </c>
      <c r="BL95" s="7" t="str">
        <f t="shared" si="136"/>
        <v/>
      </c>
      <c r="BM95" s="8" t="str">
        <f t="shared" si="172"/>
        <v/>
      </c>
      <c r="BN95" s="8" t="str">
        <f t="shared" si="137"/>
        <v/>
      </c>
      <c r="BO95" s="8" t="str">
        <f t="shared" si="173"/>
        <v/>
      </c>
      <c r="BP95" s="8" t="str">
        <f t="shared" si="138"/>
        <v/>
      </c>
      <c r="BQ95" s="8" t="str">
        <f t="shared" si="139"/>
        <v/>
      </c>
      <c r="BR95" s="8" t="str">
        <f t="shared" si="140"/>
        <v/>
      </c>
      <c r="BS95" s="8" t="str">
        <f t="shared" si="174"/>
        <v/>
      </c>
      <c r="BT95" s="9" t="str">
        <f t="shared" si="175"/>
        <v/>
      </c>
      <c r="BU95" s="10" t="str">
        <f t="shared" si="141"/>
        <v/>
      </c>
      <c r="BV95" s="7" t="str">
        <f t="shared" si="142"/>
        <v/>
      </c>
      <c r="BW95" s="7" t="str">
        <f t="shared" si="143"/>
        <v/>
      </c>
      <c r="BX95" s="5" t="str">
        <f t="shared" si="144"/>
        <v/>
      </c>
      <c r="BY95" s="3" t="str">
        <f t="shared" si="145"/>
        <v/>
      </c>
      <c r="BZ95" s="5" t="str">
        <f t="shared" si="146"/>
        <v/>
      </c>
      <c r="CA95" s="8" t="str">
        <f t="shared" si="147"/>
        <v/>
      </c>
      <c r="CB95" s="8" t="str">
        <f t="shared" si="176"/>
        <v/>
      </c>
      <c r="CC95" s="8" t="str">
        <f t="shared" si="148"/>
        <v/>
      </c>
      <c r="CD95" s="8" t="str">
        <f t="shared" si="149"/>
        <v/>
      </c>
      <c r="CE95" s="8" t="str">
        <f t="shared" si="150"/>
        <v/>
      </c>
      <c r="CF95" s="8" t="str">
        <f t="shared" si="177"/>
        <v/>
      </c>
      <c r="CG95" s="8" t="str">
        <f t="shared" si="151"/>
        <v/>
      </c>
      <c r="CH95" s="8" t="str">
        <f t="shared" si="178"/>
        <v/>
      </c>
      <c r="CI95" s="4"/>
      <c r="CJ95" s="4" t="str">
        <f t="shared" si="152"/>
        <v/>
      </c>
      <c r="CK95" s="5" t="str">
        <f t="shared" si="153"/>
        <v/>
      </c>
      <c r="CL95" s="1" t="str">
        <f t="shared" si="179"/>
        <v/>
      </c>
      <c r="CM95" s="326" t="str">
        <f t="shared" si="180"/>
        <v/>
      </c>
      <c r="CN95" s="326" t="str">
        <f t="shared" si="181"/>
        <v/>
      </c>
      <c r="CO95" s="327" t="str">
        <f t="shared" si="185"/>
        <v/>
      </c>
      <c r="CP95" s="327"/>
      <c r="CQ95" s="327" t="str">
        <f t="shared" si="186"/>
        <v/>
      </c>
      <c r="CR95" s="327" t="str">
        <f t="shared" si="182"/>
        <v/>
      </c>
      <c r="CS95" s="327" t="str">
        <f t="shared" si="183"/>
        <v/>
      </c>
      <c r="CT95" s="327" t="str">
        <f t="shared" si="187"/>
        <v/>
      </c>
      <c r="CU95" s="327"/>
      <c r="CV95" s="327" t="str">
        <f t="shared" si="188"/>
        <v/>
      </c>
    </row>
    <row r="96" spans="1:100" ht="17.25" customHeight="1" x14ac:dyDescent="0.15">
      <c r="A96" s="58">
        <v>88</v>
      </c>
      <c r="B96" s="289"/>
      <c r="C96" s="65"/>
      <c r="D96" s="286"/>
      <c r="E96" s="62"/>
      <c r="F96" s="68"/>
      <c r="G96" s="286"/>
      <c r="H96" s="328"/>
      <c r="I96" s="19" t="str">
        <f t="shared" si="128"/>
        <v/>
      </c>
      <c r="J96" s="17" t="str">
        <f t="shared" si="129"/>
        <v/>
      </c>
      <c r="K96" s="17" t="str">
        <f>IF(BH96="1",COUNTIF(BH$9:BH96,"1"),"")</f>
        <v/>
      </c>
      <c r="L96" s="17" t="str">
        <f t="shared" si="130"/>
        <v/>
      </c>
      <c r="M96" s="17" t="str">
        <f t="shared" si="131"/>
        <v/>
      </c>
      <c r="N96" s="17" t="str">
        <f>IF(BI96="1",COUNTIF(BI$9:BI96,"1"),"")</f>
        <v/>
      </c>
      <c r="O96" s="17" t="str">
        <f t="shared" si="132"/>
        <v/>
      </c>
      <c r="P96" s="20" t="str">
        <f t="shared" si="133"/>
        <v/>
      </c>
      <c r="Q96" s="1"/>
      <c r="R96" s="12">
        <f t="shared" ca="1" si="200"/>
        <v>16</v>
      </c>
      <c r="S96" s="43">
        <f t="shared" ca="1" si="200"/>
        <v>0</v>
      </c>
      <c r="T96" s="43">
        <f t="shared" ca="1" si="200"/>
        <v>0</v>
      </c>
      <c r="U96" s="43">
        <f t="shared" ca="1" si="200"/>
        <v>0</v>
      </c>
      <c r="V96" s="43">
        <f t="shared" ca="1" si="200"/>
        <v>0</v>
      </c>
      <c r="W96" s="43">
        <f t="shared" ca="1" si="200"/>
        <v>0</v>
      </c>
      <c r="X96" s="71"/>
      <c r="Y96" s="72">
        <f t="shared" ca="1" si="201"/>
        <v>16</v>
      </c>
      <c r="Z96" s="73">
        <f t="shared" ca="1" si="201"/>
        <v>0</v>
      </c>
      <c r="AA96" s="73">
        <f t="shared" ca="1" si="201"/>
        <v>0</v>
      </c>
      <c r="AB96" s="73">
        <f t="shared" ca="1" si="201"/>
        <v>0</v>
      </c>
      <c r="AC96" s="73">
        <f t="shared" ca="1" si="201"/>
        <v>0</v>
      </c>
      <c r="AD96" s="73">
        <f t="shared" ca="1" si="201"/>
        <v>0</v>
      </c>
      <c r="AE96" s="71"/>
      <c r="AH96" s="2" t="str">
        <f t="shared" si="189"/>
        <v/>
      </c>
      <c r="AI96" s="2" t="str">
        <f t="shared" si="190"/>
        <v/>
      </c>
      <c r="AJ96" s="2" t="str">
        <f t="shared" si="156"/>
        <v/>
      </c>
      <c r="AK96" s="2" t="str">
        <f t="shared" si="157"/>
        <v/>
      </c>
      <c r="AL96" s="2" t="str">
        <f t="shared" si="158"/>
        <v/>
      </c>
      <c r="AM96" s="2" t="str">
        <f t="shared" si="159"/>
        <v/>
      </c>
      <c r="AN96" s="2" t="str">
        <f t="shared" si="160"/>
        <v/>
      </c>
      <c r="AO96" s="2" t="str">
        <f t="shared" si="191"/>
        <v/>
      </c>
      <c r="AP96" s="2" t="str">
        <f t="shared" si="192"/>
        <v/>
      </c>
      <c r="AQ96" s="2" t="str">
        <f t="shared" si="184"/>
        <v/>
      </c>
      <c r="AR96" s="2" t="str">
        <f t="shared" si="161"/>
        <v/>
      </c>
      <c r="AS96" s="2" t="str">
        <f t="shared" si="162"/>
        <v/>
      </c>
      <c r="AT96" s="2" t="str">
        <f t="shared" si="163"/>
        <v/>
      </c>
      <c r="AU96" s="2" t="str">
        <f t="shared" si="164"/>
        <v/>
      </c>
      <c r="AV96" s="2" t="str">
        <f t="shared" si="165"/>
        <v xml:space="preserve"> </v>
      </c>
      <c r="AW96" s="2" t="str">
        <f t="shared" si="195"/>
        <v xml:space="preserve"> </v>
      </c>
      <c r="AX96" s="2" t="str">
        <f t="shared" si="196"/>
        <v xml:space="preserve"> </v>
      </c>
      <c r="AY96" s="2" t="str">
        <f t="shared" si="197"/>
        <v xml:space="preserve"> </v>
      </c>
      <c r="AZ96" s="2"/>
      <c r="BA96" s="2" t="str">
        <f t="shared" si="166"/>
        <v/>
      </c>
      <c r="BB96" s="2" t="str">
        <f t="shared" si="167"/>
        <v/>
      </c>
      <c r="BC96" s="2" t="str">
        <f t="shared" si="168"/>
        <v/>
      </c>
      <c r="BD96" s="2" t="str">
        <f t="shared" si="169"/>
        <v/>
      </c>
      <c r="BH96" s="13" t="str">
        <f t="shared" si="170"/>
        <v/>
      </c>
      <c r="BI96" s="15" t="str">
        <f t="shared" si="171"/>
        <v/>
      </c>
      <c r="BJ96" s="4" t="str">
        <f t="shared" si="134"/>
        <v/>
      </c>
      <c r="BK96" s="7" t="str">
        <f t="shared" si="135"/>
        <v/>
      </c>
      <c r="BL96" s="7" t="str">
        <f t="shared" si="136"/>
        <v/>
      </c>
      <c r="BM96" s="8" t="str">
        <f t="shared" si="172"/>
        <v/>
      </c>
      <c r="BN96" s="8" t="str">
        <f t="shared" si="137"/>
        <v/>
      </c>
      <c r="BO96" s="8" t="str">
        <f t="shared" si="173"/>
        <v/>
      </c>
      <c r="BP96" s="8" t="str">
        <f t="shared" si="138"/>
        <v/>
      </c>
      <c r="BQ96" s="8" t="str">
        <f t="shared" si="139"/>
        <v/>
      </c>
      <c r="BR96" s="8" t="str">
        <f t="shared" si="140"/>
        <v/>
      </c>
      <c r="BS96" s="8" t="str">
        <f t="shared" si="174"/>
        <v/>
      </c>
      <c r="BT96" s="9" t="str">
        <f t="shared" si="175"/>
        <v/>
      </c>
      <c r="BU96" s="10" t="str">
        <f t="shared" si="141"/>
        <v/>
      </c>
      <c r="BV96" s="7" t="str">
        <f t="shared" si="142"/>
        <v/>
      </c>
      <c r="BW96" s="7" t="str">
        <f t="shared" si="143"/>
        <v/>
      </c>
      <c r="BX96" s="5" t="str">
        <f t="shared" si="144"/>
        <v/>
      </c>
      <c r="BY96" s="3" t="str">
        <f t="shared" si="145"/>
        <v/>
      </c>
      <c r="BZ96" s="5" t="str">
        <f t="shared" si="146"/>
        <v/>
      </c>
      <c r="CA96" s="8" t="str">
        <f t="shared" si="147"/>
        <v/>
      </c>
      <c r="CB96" s="8" t="str">
        <f t="shared" si="176"/>
        <v/>
      </c>
      <c r="CC96" s="8" t="str">
        <f t="shared" si="148"/>
        <v/>
      </c>
      <c r="CD96" s="8" t="str">
        <f t="shared" si="149"/>
        <v/>
      </c>
      <c r="CE96" s="8" t="str">
        <f t="shared" si="150"/>
        <v/>
      </c>
      <c r="CF96" s="8" t="str">
        <f t="shared" si="177"/>
        <v/>
      </c>
      <c r="CG96" s="8" t="str">
        <f t="shared" si="151"/>
        <v/>
      </c>
      <c r="CH96" s="8" t="str">
        <f t="shared" si="178"/>
        <v/>
      </c>
      <c r="CI96" s="4"/>
      <c r="CJ96" s="4" t="str">
        <f t="shared" si="152"/>
        <v/>
      </c>
      <c r="CK96" s="5" t="str">
        <f t="shared" si="153"/>
        <v/>
      </c>
      <c r="CL96" s="1" t="str">
        <f t="shared" si="179"/>
        <v/>
      </c>
      <c r="CM96" s="326" t="str">
        <f t="shared" si="180"/>
        <v/>
      </c>
      <c r="CN96" s="326" t="str">
        <f t="shared" si="181"/>
        <v/>
      </c>
      <c r="CO96" s="327" t="str">
        <f t="shared" si="185"/>
        <v/>
      </c>
      <c r="CP96" s="327"/>
      <c r="CQ96" s="327" t="str">
        <f t="shared" si="186"/>
        <v/>
      </c>
      <c r="CR96" s="327" t="str">
        <f t="shared" si="182"/>
        <v/>
      </c>
      <c r="CS96" s="327" t="str">
        <f t="shared" si="183"/>
        <v/>
      </c>
      <c r="CT96" s="327" t="str">
        <f t="shared" si="187"/>
        <v/>
      </c>
      <c r="CU96" s="327"/>
      <c r="CV96" s="327" t="str">
        <f t="shared" si="188"/>
        <v/>
      </c>
    </row>
    <row r="97" spans="1:100" ht="17.25" customHeight="1" x14ac:dyDescent="0.15">
      <c r="A97" s="58">
        <v>89</v>
      </c>
      <c r="B97" s="289"/>
      <c r="C97" s="65"/>
      <c r="D97" s="286"/>
      <c r="E97" s="62"/>
      <c r="F97" s="68"/>
      <c r="G97" s="286"/>
      <c r="H97" s="328"/>
      <c r="I97" s="19" t="str">
        <f t="shared" si="128"/>
        <v/>
      </c>
      <c r="J97" s="17" t="str">
        <f t="shared" si="129"/>
        <v/>
      </c>
      <c r="K97" s="17" t="str">
        <f>IF(BH97="1",COUNTIF(BH$9:BH97,"1"),"")</f>
        <v/>
      </c>
      <c r="L97" s="17" t="str">
        <f t="shared" si="130"/>
        <v/>
      </c>
      <c r="M97" s="17" t="str">
        <f t="shared" si="131"/>
        <v/>
      </c>
      <c r="N97" s="17" t="str">
        <f>IF(BI97="1",COUNTIF(BI$9:BI97,"1"),"")</f>
        <v/>
      </c>
      <c r="O97" s="17" t="str">
        <f t="shared" si="132"/>
        <v/>
      </c>
      <c r="P97" s="20" t="str">
        <f t="shared" si="133"/>
        <v/>
      </c>
      <c r="Q97" s="1"/>
      <c r="R97" s="53" t="str">
        <f t="shared" si="200"/>
        <v>A</v>
      </c>
      <c r="S97" s="362">
        <f t="shared" ca="1" si="200"/>
        <v>27</v>
      </c>
      <c r="T97" s="43">
        <f t="shared" si="200"/>
        <v>0</v>
      </c>
      <c r="U97" s="43">
        <f t="shared" si="200"/>
        <v>0</v>
      </c>
      <c r="V97" s="43">
        <f t="shared" si="200"/>
        <v>0</v>
      </c>
      <c r="W97" s="43">
        <f t="shared" si="200"/>
        <v>0</v>
      </c>
      <c r="X97" s="71"/>
      <c r="Y97" s="74" t="str">
        <f t="shared" si="201"/>
        <v>A</v>
      </c>
      <c r="Z97" s="364">
        <f t="shared" ca="1" si="201"/>
        <v>28</v>
      </c>
      <c r="AA97" s="73">
        <f t="shared" si="201"/>
        <v>0</v>
      </c>
      <c r="AB97" s="73">
        <f t="shared" si="201"/>
        <v>0</v>
      </c>
      <c r="AC97" s="73">
        <f t="shared" si="201"/>
        <v>0</v>
      </c>
      <c r="AD97" s="73">
        <f t="shared" si="201"/>
        <v>0</v>
      </c>
      <c r="AE97" s="71"/>
      <c r="AH97" s="2" t="str">
        <f t="shared" si="189"/>
        <v/>
      </c>
      <c r="AI97" s="2" t="str">
        <f t="shared" si="190"/>
        <v/>
      </c>
      <c r="AJ97" s="2" t="str">
        <f t="shared" si="156"/>
        <v/>
      </c>
      <c r="AK97" s="2" t="str">
        <f t="shared" si="157"/>
        <v/>
      </c>
      <c r="AL97" s="2" t="str">
        <f t="shared" si="158"/>
        <v/>
      </c>
      <c r="AM97" s="2" t="str">
        <f t="shared" si="159"/>
        <v/>
      </c>
      <c r="AN97" s="2" t="str">
        <f t="shared" si="160"/>
        <v/>
      </c>
      <c r="AO97" s="2" t="str">
        <f t="shared" si="191"/>
        <v/>
      </c>
      <c r="AP97" s="2" t="str">
        <f t="shared" si="192"/>
        <v/>
      </c>
      <c r="AQ97" s="2" t="str">
        <f t="shared" si="184"/>
        <v/>
      </c>
      <c r="AR97" s="2" t="str">
        <f t="shared" si="161"/>
        <v/>
      </c>
      <c r="AS97" s="2" t="str">
        <f t="shared" si="162"/>
        <v/>
      </c>
      <c r="AT97" s="2" t="str">
        <f t="shared" si="163"/>
        <v/>
      </c>
      <c r="AU97" s="2" t="str">
        <f t="shared" si="164"/>
        <v/>
      </c>
      <c r="AV97" s="2" t="str">
        <f t="shared" si="165"/>
        <v xml:space="preserve"> </v>
      </c>
      <c r="AW97" s="2" t="str">
        <f t="shared" si="195"/>
        <v xml:space="preserve"> </v>
      </c>
      <c r="AX97" s="2" t="str">
        <f t="shared" si="196"/>
        <v xml:space="preserve"> </v>
      </c>
      <c r="AY97" s="2" t="str">
        <f t="shared" si="197"/>
        <v xml:space="preserve"> </v>
      </c>
      <c r="AZ97" s="2"/>
      <c r="BA97" s="2" t="str">
        <f t="shared" si="166"/>
        <v/>
      </c>
      <c r="BB97" s="2" t="str">
        <f t="shared" si="167"/>
        <v/>
      </c>
      <c r="BC97" s="2" t="str">
        <f t="shared" si="168"/>
        <v/>
      </c>
      <c r="BD97" s="2" t="str">
        <f t="shared" si="169"/>
        <v/>
      </c>
      <c r="BH97" s="13" t="str">
        <f t="shared" si="170"/>
        <v/>
      </c>
      <c r="BI97" s="15" t="str">
        <f t="shared" si="171"/>
        <v/>
      </c>
      <c r="BJ97" s="4" t="str">
        <f t="shared" si="134"/>
        <v/>
      </c>
      <c r="BK97" s="7" t="str">
        <f t="shared" si="135"/>
        <v/>
      </c>
      <c r="BL97" s="7" t="str">
        <f t="shared" si="136"/>
        <v/>
      </c>
      <c r="BM97" s="8" t="str">
        <f t="shared" si="172"/>
        <v/>
      </c>
      <c r="BN97" s="8" t="str">
        <f t="shared" si="137"/>
        <v/>
      </c>
      <c r="BO97" s="8" t="str">
        <f t="shared" si="173"/>
        <v/>
      </c>
      <c r="BP97" s="8" t="str">
        <f t="shared" si="138"/>
        <v/>
      </c>
      <c r="BQ97" s="8" t="str">
        <f t="shared" si="139"/>
        <v/>
      </c>
      <c r="BR97" s="8" t="str">
        <f t="shared" si="140"/>
        <v/>
      </c>
      <c r="BS97" s="8" t="str">
        <f t="shared" si="174"/>
        <v/>
      </c>
      <c r="BT97" s="9" t="str">
        <f t="shared" si="175"/>
        <v/>
      </c>
      <c r="BU97" s="10" t="str">
        <f t="shared" si="141"/>
        <v/>
      </c>
      <c r="BV97" s="7" t="str">
        <f t="shared" si="142"/>
        <v/>
      </c>
      <c r="BW97" s="7" t="str">
        <f t="shared" si="143"/>
        <v/>
      </c>
      <c r="BX97" s="5" t="str">
        <f t="shared" si="144"/>
        <v/>
      </c>
      <c r="BY97" s="3" t="str">
        <f t="shared" si="145"/>
        <v/>
      </c>
      <c r="BZ97" s="5" t="str">
        <f t="shared" si="146"/>
        <v/>
      </c>
      <c r="CA97" s="8" t="str">
        <f t="shared" si="147"/>
        <v/>
      </c>
      <c r="CB97" s="8" t="str">
        <f t="shared" si="176"/>
        <v/>
      </c>
      <c r="CC97" s="8" t="str">
        <f t="shared" si="148"/>
        <v/>
      </c>
      <c r="CD97" s="8" t="str">
        <f t="shared" si="149"/>
        <v/>
      </c>
      <c r="CE97" s="8" t="str">
        <f t="shared" si="150"/>
        <v/>
      </c>
      <c r="CF97" s="8" t="str">
        <f t="shared" si="177"/>
        <v/>
      </c>
      <c r="CG97" s="8" t="str">
        <f t="shared" si="151"/>
        <v/>
      </c>
      <c r="CH97" s="8" t="str">
        <f t="shared" si="178"/>
        <v/>
      </c>
      <c r="CI97" s="4"/>
      <c r="CJ97" s="4" t="str">
        <f t="shared" si="152"/>
        <v/>
      </c>
      <c r="CK97" s="5" t="str">
        <f t="shared" si="153"/>
        <v/>
      </c>
      <c r="CL97" s="1" t="str">
        <f t="shared" si="179"/>
        <v/>
      </c>
      <c r="CM97" s="326" t="str">
        <f t="shared" si="180"/>
        <v/>
      </c>
      <c r="CN97" s="326" t="str">
        <f t="shared" si="181"/>
        <v/>
      </c>
      <c r="CO97" s="327" t="str">
        <f t="shared" si="185"/>
        <v/>
      </c>
      <c r="CP97" s="327"/>
      <c r="CQ97" s="327" t="str">
        <f t="shared" si="186"/>
        <v/>
      </c>
      <c r="CR97" s="327" t="str">
        <f t="shared" si="182"/>
        <v/>
      </c>
      <c r="CS97" s="327" t="str">
        <f t="shared" si="183"/>
        <v/>
      </c>
      <c r="CT97" s="327" t="str">
        <f t="shared" si="187"/>
        <v/>
      </c>
      <c r="CU97" s="327"/>
      <c r="CV97" s="327" t="str">
        <f t="shared" si="188"/>
        <v/>
      </c>
    </row>
    <row r="98" spans="1:100" ht="17.25" customHeight="1" x14ac:dyDescent="0.15">
      <c r="A98" s="58">
        <v>90</v>
      </c>
      <c r="B98" s="289"/>
      <c r="C98" s="65"/>
      <c r="D98" s="286"/>
      <c r="E98" s="62"/>
      <c r="F98" s="68"/>
      <c r="G98" s="286"/>
      <c r="H98" s="328"/>
      <c r="I98" s="19" t="str">
        <f t="shared" si="128"/>
        <v/>
      </c>
      <c r="J98" s="17" t="str">
        <f t="shared" si="129"/>
        <v/>
      </c>
      <c r="K98" s="17" t="str">
        <f>IF(BH98="1",COUNTIF(BH$9:BH98,"1"),"")</f>
        <v/>
      </c>
      <c r="L98" s="17" t="str">
        <f t="shared" si="130"/>
        <v/>
      </c>
      <c r="M98" s="17" t="str">
        <f t="shared" si="131"/>
        <v/>
      </c>
      <c r="N98" s="17" t="str">
        <f>IF(BI98="1",COUNTIF(BI$9:BI98,"1"),"")</f>
        <v/>
      </c>
      <c r="O98" s="17" t="str">
        <f t="shared" si="132"/>
        <v/>
      </c>
      <c r="P98" s="20" t="str">
        <f t="shared" si="133"/>
        <v/>
      </c>
      <c r="Q98" s="1"/>
      <c r="R98" s="53" t="str">
        <f>R26</f>
        <v>B</v>
      </c>
      <c r="S98" s="362"/>
      <c r="T98" s="43">
        <f t="shared" ref="T98:W100" si="202">T26</f>
        <v>0</v>
      </c>
      <c r="U98" s="43">
        <f t="shared" si="202"/>
        <v>0</v>
      </c>
      <c r="V98" s="43">
        <f t="shared" si="202"/>
        <v>0</v>
      </c>
      <c r="W98" s="43">
        <f t="shared" si="202"/>
        <v>0</v>
      </c>
      <c r="X98" s="71"/>
      <c r="Y98" s="74" t="str">
        <f>Y26</f>
        <v>B</v>
      </c>
      <c r="Z98" s="364"/>
      <c r="AA98" s="73">
        <f t="shared" ref="AA98:AD100" si="203">AA26</f>
        <v>0</v>
      </c>
      <c r="AB98" s="73">
        <f t="shared" si="203"/>
        <v>0</v>
      </c>
      <c r="AC98" s="73">
        <f t="shared" si="203"/>
        <v>0</v>
      </c>
      <c r="AD98" s="73">
        <f t="shared" si="203"/>
        <v>0</v>
      </c>
      <c r="AE98" s="71"/>
      <c r="AH98" s="2" t="str">
        <f t="shared" si="189"/>
        <v/>
      </c>
      <c r="AI98" s="2" t="str">
        <f t="shared" si="190"/>
        <v/>
      </c>
      <c r="AJ98" s="2" t="str">
        <f t="shared" si="156"/>
        <v/>
      </c>
      <c r="AK98" s="2" t="str">
        <f t="shared" si="157"/>
        <v/>
      </c>
      <c r="AL98" s="2" t="str">
        <f t="shared" si="158"/>
        <v/>
      </c>
      <c r="AM98" s="2" t="str">
        <f t="shared" si="159"/>
        <v/>
      </c>
      <c r="AN98" s="2" t="str">
        <f t="shared" si="160"/>
        <v/>
      </c>
      <c r="AO98" s="2" t="str">
        <f t="shared" si="191"/>
        <v/>
      </c>
      <c r="AP98" s="2" t="str">
        <f t="shared" si="192"/>
        <v/>
      </c>
      <c r="AQ98" s="2" t="str">
        <f t="shared" si="184"/>
        <v/>
      </c>
      <c r="AR98" s="2" t="str">
        <f t="shared" si="161"/>
        <v/>
      </c>
      <c r="AS98" s="2" t="str">
        <f t="shared" si="162"/>
        <v/>
      </c>
      <c r="AT98" s="2" t="str">
        <f t="shared" si="163"/>
        <v/>
      </c>
      <c r="AU98" s="2" t="str">
        <f t="shared" si="164"/>
        <v/>
      </c>
      <c r="AV98" s="2" t="str">
        <f t="shared" si="165"/>
        <v xml:space="preserve"> </v>
      </c>
      <c r="AW98" s="2" t="str">
        <f t="shared" si="195"/>
        <v xml:space="preserve"> </v>
      </c>
      <c r="AX98" s="2" t="str">
        <f t="shared" si="196"/>
        <v xml:space="preserve"> </v>
      </c>
      <c r="AY98" s="2" t="str">
        <f t="shared" si="197"/>
        <v xml:space="preserve"> </v>
      </c>
      <c r="AZ98" s="2"/>
      <c r="BA98" s="2" t="str">
        <f t="shared" si="166"/>
        <v/>
      </c>
      <c r="BB98" s="2" t="str">
        <f t="shared" si="167"/>
        <v/>
      </c>
      <c r="BC98" s="2" t="str">
        <f t="shared" si="168"/>
        <v/>
      </c>
      <c r="BD98" s="2" t="str">
        <f t="shared" si="169"/>
        <v/>
      </c>
      <c r="BH98" s="13" t="str">
        <f t="shared" si="170"/>
        <v/>
      </c>
      <c r="BI98" s="15" t="str">
        <f t="shared" si="171"/>
        <v/>
      </c>
      <c r="BJ98" s="4" t="str">
        <f t="shared" si="134"/>
        <v/>
      </c>
      <c r="BK98" s="7" t="str">
        <f t="shared" si="135"/>
        <v/>
      </c>
      <c r="BL98" s="7" t="str">
        <f t="shared" si="136"/>
        <v/>
      </c>
      <c r="BM98" s="8" t="str">
        <f t="shared" si="172"/>
        <v/>
      </c>
      <c r="BN98" s="8" t="str">
        <f t="shared" si="137"/>
        <v/>
      </c>
      <c r="BO98" s="8" t="str">
        <f t="shared" si="173"/>
        <v/>
      </c>
      <c r="BP98" s="8" t="str">
        <f t="shared" si="138"/>
        <v/>
      </c>
      <c r="BQ98" s="8" t="str">
        <f t="shared" si="139"/>
        <v/>
      </c>
      <c r="BR98" s="8" t="str">
        <f t="shared" si="140"/>
        <v/>
      </c>
      <c r="BS98" s="8" t="str">
        <f t="shared" si="174"/>
        <v/>
      </c>
      <c r="BT98" s="9" t="str">
        <f t="shared" si="175"/>
        <v/>
      </c>
      <c r="BU98" s="10" t="str">
        <f t="shared" si="141"/>
        <v/>
      </c>
      <c r="BV98" s="7" t="str">
        <f t="shared" si="142"/>
        <v/>
      </c>
      <c r="BW98" s="7" t="str">
        <f t="shared" si="143"/>
        <v/>
      </c>
      <c r="BX98" s="5" t="str">
        <f t="shared" si="144"/>
        <v/>
      </c>
      <c r="BY98" s="3" t="str">
        <f t="shared" si="145"/>
        <v/>
      </c>
      <c r="BZ98" s="5" t="str">
        <f t="shared" si="146"/>
        <v/>
      </c>
      <c r="CA98" s="8" t="str">
        <f t="shared" si="147"/>
        <v/>
      </c>
      <c r="CB98" s="8" t="str">
        <f t="shared" si="176"/>
        <v/>
      </c>
      <c r="CC98" s="8" t="str">
        <f t="shared" si="148"/>
        <v/>
      </c>
      <c r="CD98" s="8" t="str">
        <f t="shared" si="149"/>
        <v/>
      </c>
      <c r="CE98" s="8" t="str">
        <f t="shared" si="150"/>
        <v/>
      </c>
      <c r="CF98" s="8" t="str">
        <f t="shared" si="177"/>
        <v/>
      </c>
      <c r="CG98" s="8" t="str">
        <f t="shared" si="151"/>
        <v/>
      </c>
      <c r="CH98" s="8" t="str">
        <f t="shared" si="178"/>
        <v/>
      </c>
      <c r="CI98" s="4"/>
      <c r="CJ98" s="4" t="str">
        <f t="shared" si="152"/>
        <v/>
      </c>
      <c r="CK98" s="5" t="str">
        <f t="shared" si="153"/>
        <v/>
      </c>
      <c r="CL98" s="1" t="str">
        <f t="shared" si="179"/>
        <v/>
      </c>
      <c r="CM98" s="326" t="str">
        <f t="shared" si="180"/>
        <v/>
      </c>
      <c r="CN98" s="326" t="str">
        <f t="shared" si="181"/>
        <v/>
      </c>
      <c r="CO98" s="327" t="str">
        <f t="shared" si="185"/>
        <v/>
      </c>
      <c r="CP98" s="327"/>
      <c r="CQ98" s="327" t="str">
        <f t="shared" si="186"/>
        <v/>
      </c>
      <c r="CR98" s="327" t="str">
        <f t="shared" si="182"/>
        <v/>
      </c>
      <c r="CS98" s="327" t="str">
        <f t="shared" si="183"/>
        <v/>
      </c>
      <c r="CT98" s="327" t="str">
        <f t="shared" si="187"/>
        <v/>
      </c>
      <c r="CU98" s="327"/>
      <c r="CV98" s="327" t="str">
        <f t="shared" si="188"/>
        <v/>
      </c>
    </row>
    <row r="99" spans="1:100" ht="17.25" customHeight="1" x14ac:dyDescent="0.15">
      <c r="A99" s="59">
        <v>91</v>
      </c>
      <c r="B99" s="290"/>
      <c r="C99" s="66"/>
      <c r="D99" s="287"/>
      <c r="E99" s="63"/>
      <c r="F99" s="69"/>
      <c r="G99" s="287"/>
      <c r="H99" s="328"/>
      <c r="I99" s="19" t="str">
        <f t="shared" si="128"/>
        <v/>
      </c>
      <c r="J99" s="17" t="str">
        <f t="shared" si="129"/>
        <v/>
      </c>
      <c r="K99" s="17" t="str">
        <f>IF(BH99="1",COUNTIF(BH$9:BH99,"1"),"")</f>
        <v/>
      </c>
      <c r="L99" s="17" t="str">
        <f t="shared" si="130"/>
        <v/>
      </c>
      <c r="M99" s="17" t="str">
        <f t="shared" si="131"/>
        <v/>
      </c>
      <c r="N99" s="17" t="str">
        <f>IF(BI99="1",COUNTIF(BI$9:BI99,"1"),"")</f>
        <v/>
      </c>
      <c r="O99" s="17" t="str">
        <f t="shared" si="132"/>
        <v/>
      </c>
      <c r="P99" s="20" t="str">
        <f t="shared" si="133"/>
        <v/>
      </c>
      <c r="Q99" s="1"/>
      <c r="R99" s="53" t="str">
        <f t="shared" ref="R99" si="204">R27</f>
        <v>C</v>
      </c>
      <c r="S99" s="362"/>
      <c r="T99" s="43">
        <f t="shared" si="202"/>
        <v>0</v>
      </c>
      <c r="U99" s="43">
        <f t="shared" si="202"/>
        <v>0</v>
      </c>
      <c r="V99" s="43">
        <f t="shared" si="202"/>
        <v>0</v>
      </c>
      <c r="W99" s="43">
        <f t="shared" si="202"/>
        <v>0</v>
      </c>
      <c r="X99" s="71"/>
      <c r="Y99" s="74" t="str">
        <f>Y27</f>
        <v>C</v>
      </c>
      <c r="Z99" s="364"/>
      <c r="AA99" s="73">
        <f t="shared" si="203"/>
        <v>0</v>
      </c>
      <c r="AB99" s="73">
        <f t="shared" si="203"/>
        <v>0</v>
      </c>
      <c r="AC99" s="73">
        <f t="shared" si="203"/>
        <v>0</v>
      </c>
      <c r="AD99" s="73">
        <f t="shared" si="203"/>
        <v>0</v>
      </c>
      <c r="AE99" s="71"/>
      <c r="AH99" s="2" t="str">
        <f t="shared" si="189"/>
        <v/>
      </c>
      <c r="AI99" s="2" t="str">
        <f t="shared" si="190"/>
        <v/>
      </c>
      <c r="AJ99" s="2" t="str">
        <f t="shared" si="156"/>
        <v/>
      </c>
      <c r="AK99" s="2" t="str">
        <f t="shared" si="157"/>
        <v/>
      </c>
      <c r="AL99" s="2" t="str">
        <f t="shared" si="158"/>
        <v/>
      </c>
      <c r="AM99" s="2" t="str">
        <f t="shared" si="159"/>
        <v/>
      </c>
      <c r="AN99" s="2" t="str">
        <f t="shared" si="160"/>
        <v/>
      </c>
      <c r="AO99" s="2" t="str">
        <f t="shared" si="191"/>
        <v/>
      </c>
      <c r="AP99" s="2" t="str">
        <f t="shared" si="192"/>
        <v/>
      </c>
      <c r="AQ99" s="2" t="str">
        <f t="shared" si="184"/>
        <v/>
      </c>
      <c r="AR99" s="2" t="str">
        <f t="shared" si="161"/>
        <v/>
      </c>
      <c r="AS99" s="2" t="str">
        <f t="shared" si="162"/>
        <v/>
      </c>
      <c r="AT99" s="2" t="str">
        <f t="shared" si="163"/>
        <v/>
      </c>
      <c r="AU99" s="2" t="str">
        <f t="shared" si="164"/>
        <v/>
      </c>
      <c r="AV99" s="2" t="str">
        <f t="shared" si="165"/>
        <v xml:space="preserve"> </v>
      </c>
      <c r="AW99" s="2" t="str">
        <f t="shared" si="195"/>
        <v xml:space="preserve"> </v>
      </c>
      <c r="AX99" s="2" t="str">
        <f t="shared" si="196"/>
        <v xml:space="preserve"> </v>
      </c>
      <c r="AY99" s="2" t="str">
        <f t="shared" si="197"/>
        <v xml:space="preserve"> </v>
      </c>
      <c r="AZ99" s="2"/>
      <c r="BA99" s="2" t="str">
        <f t="shared" si="166"/>
        <v/>
      </c>
      <c r="BB99" s="2" t="str">
        <f t="shared" si="167"/>
        <v/>
      </c>
      <c r="BC99" s="2" t="str">
        <f t="shared" si="168"/>
        <v/>
      </c>
      <c r="BD99" s="2" t="str">
        <f t="shared" si="169"/>
        <v/>
      </c>
      <c r="BE99" s="2"/>
      <c r="BH99" s="13" t="str">
        <f t="shared" si="170"/>
        <v/>
      </c>
      <c r="BI99" s="15" t="str">
        <f t="shared" si="171"/>
        <v/>
      </c>
      <c r="BJ99" s="4" t="str">
        <f t="shared" si="134"/>
        <v/>
      </c>
      <c r="BK99" s="7" t="str">
        <f t="shared" si="135"/>
        <v/>
      </c>
      <c r="BL99" s="7" t="str">
        <f t="shared" si="136"/>
        <v/>
      </c>
      <c r="BM99" s="8" t="str">
        <f t="shared" si="172"/>
        <v/>
      </c>
      <c r="BN99" s="8" t="str">
        <f t="shared" si="137"/>
        <v/>
      </c>
      <c r="BO99" s="8" t="str">
        <f t="shared" si="173"/>
        <v/>
      </c>
      <c r="BP99" s="8" t="str">
        <f t="shared" si="138"/>
        <v/>
      </c>
      <c r="BQ99" s="8" t="str">
        <f t="shared" si="139"/>
        <v/>
      </c>
      <c r="BR99" s="8" t="str">
        <f t="shared" si="140"/>
        <v/>
      </c>
      <c r="BS99" s="8" t="str">
        <f t="shared" si="174"/>
        <v/>
      </c>
      <c r="BT99" s="9" t="str">
        <f t="shared" si="175"/>
        <v/>
      </c>
      <c r="BU99" s="10" t="str">
        <f t="shared" si="141"/>
        <v/>
      </c>
      <c r="BV99" s="7" t="str">
        <f t="shared" si="142"/>
        <v/>
      </c>
      <c r="BW99" s="7" t="str">
        <f t="shared" si="143"/>
        <v/>
      </c>
      <c r="BX99" s="5" t="str">
        <f t="shared" si="144"/>
        <v/>
      </c>
      <c r="BY99" s="3" t="str">
        <f t="shared" si="145"/>
        <v/>
      </c>
      <c r="BZ99" s="5" t="str">
        <f t="shared" si="146"/>
        <v/>
      </c>
      <c r="CA99" s="8" t="str">
        <f t="shared" si="147"/>
        <v/>
      </c>
      <c r="CB99" s="8" t="str">
        <f t="shared" si="176"/>
        <v/>
      </c>
      <c r="CC99" s="8" t="str">
        <f t="shared" si="148"/>
        <v/>
      </c>
      <c r="CD99" s="8" t="str">
        <f t="shared" si="149"/>
        <v/>
      </c>
      <c r="CE99" s="8" t="str">
        <f t="shared" si="150"/>
        <v/>
      </c>
      <c r="CF99" s="8" t="str">
        <f t="shared" si="177"/>
        <v/>
      </c>
      <c r="CG99" s="8" t="str">
        <f t="shared" si="151"/>
        <v/>
      </c>
      <c r="CH99" s="8" t="str">
        <f t="shared" si="178"/>
        <v/>
      </c>
      <c r="CI99" s="4"/>
      <c r="CJ99" s="4" t="str">
        <f t="shared" si="152"/>
        <v/>
      </c>
      <c r="CK99" s="5" t="str">
        <f t="shared" si="153"/>
        <v/>
      </c>
      <c r="CL99" s="1" t="str">
        <f t="shared" si="179"/>
        <v/>
      </c>
      <c r="CM99" s="326" t="str">
        <f t="shared" si="180"/>
        <v/>
      </c>
      <c r="CN99" s="326" t="str">
        <f t="shared" si="181"/>
        <v/>
      </c>
      <c r="CO99" s="327" t="str">
        <f t="shared" si="185"/>
        <v/>
      </c>
      <c r="CP99" s="327"/>
      <c r="CQ99" s="327" t="str">
        <f t="shared" si="186"/>
        <v/>
      </c>
      <c r="CR99" s="327" t="str">
        <f t="shared" si="182"/>
        <v/>
      </c>
      <c r="CS99" s="327" t="str">
        <f t="shared" si="183"/>
        <v/>
      </c>
      <c r="CT99" s="327" t="str">
        <f t="shared" si="187"/>
        <v/>
      </c>
      <c r="CU99" s="327"/>
      <c r="CV99" s="327" t="str">
        <f t="shared" si="188"/>
        <v/>
      </c>
    </row>
    <row r="100" spans="1:100" ht="17.25" customHeight="1" x14ac:dyDescent="0.15">
      <c r="A100" s="59">
        <v>92</v>
      </c>
      <c r="B100" s="290"/>
      <c r="C100" s="66"/>
      <c r="D100" s="287"/>
      <c r="E100" s="63"/>
      <c r="F100" s="69"/>
      <c r="G100" s="287"/>
      <c r="H100" s="328"/>
      <c r="I100" s="19" t="str">
        <f t="shared" si="128"/>
        <v/>
      </c>
      <c r="J100" s="17" t="str">
        <f t="shared" si="129"/>
        <v/>
      </c>
      <c r="K100" s="17" t="str">
        <f>IF(BH100="1",COUNTIF(BH$9:BH100,"1"),"")</f>
        <v/>
      </c>
      <c r="L100" s="17" t="str">
        <f t="shared" si="130"/>
        <v/>
      </c>
      <c r="M100" s="17" t="str">
        <f t="shared" si="131"/>
        <v/>
      </c>
      <c r="N100" s="17" t="str">
        <f>IF(BI100="1",COUNTIF(BI$9:BI100,"1"),"")</f>
        <v/>
      </c>
      <c r="O100" s="17" t="str">
        <f t="shared" si="132"/>
        <v/>
      </c>
      <c r="P100" s="20" t="str">
        <f t="shared" si="133"/>
        <v/>
      </c>
      <c r="Q100" s="1"/>
      <c r="R100" s="54" t="str">
        <f t="shared" ref="R100" si="205">R28</f>
        <v>D</v>
      </c>
      <c r="S100" s="363"/>
      <c r="T100" s="55">
        <f t="shared" si="202"/>
        <v>0</v>
      </c>
      <c r="U100" s="55">
        <f t="shared" si="202"/>
        <v>0</v>
      </c>
      <c r="V100" s="55">
        <f t="shared" si="202"/>
        <v>0</v>
      </c>
      <c r="W100" s="55">
        <f t="shared" si="202"/>
        <v>0</v>
      </c>
      <c r="X100" s="75"/>
      <c r="Y100" s="76" t="str">
        <f>Y28</f>
        <v>D</v>
      </c>
      <c r="Z100" s="365"/>
      <c r="AA100" s="77">
        <f t="shared" si="203"/>
        <v>0</v>
      </c>
      <c r="AB100" s="77">
        <f t="shared" si="203"/>
        <v>0</v>
      </c>
      <c r="AC100" s="77">
        <f t="shared" si="203"/>
        <v>0</v>
      </c>
      <c r="AD100" s="77">
        <f t="shared" si="203"/>
        <v>0</v>
      </c>
      <c r="AE100" s="78"/>
      <c r="AH100" s="2" t="str">
        <f t="shared" si="189"/>
        <v/>
      </c>
      <c r="AI100" s="2" t="str">
        <f t="shared" si="190"/>
        <v/>
      </c>
      <c r="AJ100" s="2" t="str">
        <f t="shared" si="156"/>
        <v/>
      </c>
      <c r="AK100" s="2" t="str">
        <f t="shared" si="157"/>
        <v/>
      </c>
      <c r="AL100" s="2" t="str">
        <f t="shared" si="158"/>
        <v/>
      </c>
      <c r="AM100" s="2" t="str">
        <f t="shared" si="159"/>
        <v/>
      </c>
      <c r="AN100" s="2" t="str">
        <f t="shared" si="160"/>
        <v/>
      </c>
      <c r="AO100" s="2" t="str">
        <f t="shared" si="191"/>
        <v/>
      </c>
      <c r="AP100" s="2" t="str">
        <f t="shared" si="192"/>
        <v/>
      </c>
      <c r="AQ100" s="2" t="str">
        <f t="shared" si="184"/>
        <v/>
      </c>
      <c r="AR100" s="2" t="str">
        <f t="shared" si="161"/>
        <v/>
      </c>
      <c r="AS100" s="2" t="str">
        <f t="shared" si="162"/>
        <v/>
      </c>
      <c r="AT100" s="2" t="str">
        <f t="shared" si="163"/>
        <v/>
      </c>
      <c r="AU100" s="2" t="str">
        <f t="shared" si="164"/>
        <v/>
      </c>
      <c r="AV100" s="2" t="str">
        <f t="shared" si="165"/>
        <v xml:space="preserve"> </v>
      </c>
      <c r="AW100" s="2" t="str">
        <f t="shared" si="195"/>
        <v xml:space="preserve"> </v>
      </c>
      <c r="AX100" s="2" t="str">
        <f t="shared" si="196"/>
        <v xml:space="preserve"> </v>
      </c>
      <c r="AY100" s="2" t="str">
        <f t="shared" si="197"/>
        <v xml:space="preserve"> </v>
      </c>
      <c r="AZ100" s="2"/>
      <c r="BA100" s="2" t="str">
        <f t="shared" si="166"/>
        <v/>
      </c>
      <c r="BB100" s="2" t="str">
        <f t="shared" si="167"/>
        <v/>
      </c>
      <c r="BC100" s="2" t="str">
        <f t="shared" si="168"/>
        <v/>
      </c>
      <c r="BD100" s="2" t="str">
        <f t="shared" si="169"/>
        <v/>
      </c>
      <c r="BH100" s="13" t="str">
        <f t="shared" si="170"/>
        <v/>
      </c>
      <c r="BI100" s="15" t="str">
        <f t="shared" si="171"/>
        <v/>
      </c>
      <c r="BJ100" s="4" t="str">
        <f t="shared" si="134"/>
        <v/>
      </c>
      <c r="BK100" s="7" t="str">
        <f t="shared" si="135"/>
        <v/>
      </c>
      <c r="BL100" s="7" t="str">
        <f t="shared" si="136"/>
        <v/>
      </c>
      <c r="BM100" s="8" t="str">
        <f t="shared" si="172"/>
        <v/>
      </c>
      <c r="BN100" s="8" t="str">
        <f t="shared" si="137"/>
        <v/>
      </c>
      <c r="BO100" s="8" t="str">
        <f t="shared" si="173"/>
        <v/>
      </c>
      <c r="BP100" s="8" t="str">
        <f t="shared" si="138"/>
        <v/>
      </c>
      <c r="BQ100" s="8" t="str">
        <f t="shared" si="139"/>
        <v/>
      </c>
      <c r="BR100" s="8" t="str">
        <f t="shared" si="140"/>
        <v/>
      </c>
      <c r="BS100" s="8" t="str">
        <f t="shared" si="174"/>
        <v/>
      </c>
      <c r="BT100" s="9" t="str">
        <f t="shared" si="175"/>
        <v/>
      </c>
      <c r="BU100" s="10" t="str">
        <f t="shared" si="141"/>
        <v/>
      </c>
      <c r="BV100" s="7" t="str">
        <f t="shared" si="142"/>
        <v/>
      </c>
      <c r="BW100" s="7" t="str">
        <f t="shared" si="143"/>
        <v/>
      </c>
      <c r="BX100" s="5" t="str">
        <f t="shared" si="144"/>
        <v/>
      </c>
      <c r="BY100" s="3" t="str">
        <f t="shared" si="145"/>
        <v/>
      </c>
      <c r="BZ100" s="5" t="str">
        <f t="shared" si="146"/>
        <v/>
      </c>
      <c r="CA100" s="8" t="str">
        <f t="shared" si="147"/>
        <v/>
      </c>
      <c r="CB100" s="8" t="str">
        <f t="shared" si="176"/>
        <v/>
      </c>
      <c r="CC100" s="8" t="str">
        <f t="shared" si="148"/>
        <v/>
      </c>
      <c r="CD100" s="8" t="str">
        <f t="shared" si="149"/>
        <v/>
      </c>
      <c r="CE100" s="8" t="str">
        <f t="shared" si="150"/>
        <v/>
      </c>
      <c r="CF100" s="8" t="str">
        <f t="shared" si="177"/>
        <v/>
      </c>
      <c r="CG100" s="8" t="str">
        <f t="shared" si="151"/>
        <v/>
      </c>
      <c r="CH100" s="8" t="str">
        <f t="shared" si="178"/>
        <v/>
      </c>
      <c r="CI100" s="4"/>
      <c r="CJ100" s="4" t="str">
        <f t="shared" si="152"/>
        <v/>
      </c>
      <c r="CK100" s="5" t="str">
        <f t="shared" si="153"/>
        <v/>
      </c>
      <c r="CL100" s="1" t="str">
        <f t="shared" si="179"/>
        <v/>
      </c>
      <c r="CM100" s="326" t="str">
        <f t="shared" si="180"/>
        <v/>
      </c>
      <c r="CN100" s="326" t="str">
        <f t="shared" si="181"/>
        <v/>
      </c>
      <c r="CO100" s="327" t="str">
        <f t="shared" si="185"/>
        <v/>
      </c>
      <c r="CP100" s="327"/>
      <c r="CQ100" s="327" t="str">
        <f t="shared" si="186"/>
        <v/>
      </c>
      <c r="CR100" s="327" t="str">
        <f t="shared" si="182"/>
        <v/>
      </c>
      <c r="CS100" s="327" t="str">
        <f t="shared" si="183"/>
        <v/>
      </c>
      <c r="CT100" s="327" t="str">
        <f t="shared" si="187"/>
        <v/>
      </c>
      <c r="CU100" s="327"/>
      <c r="CV100" s="327" t="str">
        <f t="shared" si="188"/>
        <v/>
      </c>
    </row>
    <row r="101" spans="1:100" ht="17.25" customHeight="1" x14ac:dyDescent="0.15">
      <c r="A101" s="59">
        <v>93</v>
      </c>
      <c r="B101" s="290"/>
      <c r="C101" s="66"/>
      <c r="D101" s="287"/>
      <c r="E101" s="63"/>
      <c r="F101" s="69"/>
      <c r="G101" s="287"/>
      <c r="H101" s="328"/>
      <c r="I101" s="19" t="str">
        <f t="shared" si="128"/>
        <v/>
      </c>
      <c r="J101" s="17" t="str">
        <f t="shared" si="129"/>
        <v/>
      </c>
      <c r="K101" s="17" t="str">
        <f>IF(BH101="1",COUNTIF(BH$9:BH101,"1"),"")</f>
        <v/>
      </c>
      <c r="L101" s="17" t="str">
        <f t="shared" si="130"/>
        <v/>
      </c>
      <c r="M101" s="17" t="str">
        <f t="shared" si="131"/>
        <v/>
      </c>
      <c r="N101" s="17" t="str">
        <f>IF(BI101="1",COUNTIF(BI$9:BI101,"1"),"")</f>
        <v/>
      </c>
      <c r="O101" s="17" t="str">
        <f t="shared" si="132"/>
        <v/>
      </c>
      <c r="P101" s="20" t="str">
        <f t="shared" si="133"/>
        <v/>
      </c>
      <c r="Q101" s="1"/>
      <c r="AH101" s="2" t="str">
        <f t="shared" si="189"/>
        <v/>
      </c>
      <c r="AI101" s="2" t="str">
        <f t="shared" si="190"/>
        <v/>
      </c>
      <c r="AJ101" s="2" t="str">
        <f t="shared" si="156"/>
        <v/>
      </c>
      <c r="AK101" s="2" t="str">
        <f t="shared" si="157"/>
        <v/>
      </c>
      <c r="AL101" s="2" t="str">
        <f t="shared" si="158"/>
        <v/>
      </c>
      <c r="AM101" s="2" t="str">
        <f t="shared" si="159"/>
        <v/>
      </c>
      <c r="AN101" s="2" t="str">
        <f t="shared" si="160"/>
        <v/>
      </c>
      <c r="AO101" s="2" t="str">
        <f t="shared" si="191"/>
        <v/>
      </c>
      <c r="AP101" s="2" t="str">
        <f t="shared" si="192"/>
        <v/>
      </c>
      <c r="AQ101" s="2" t="str">
        <f t="shared" si="184"/>
        <v/>
      </c>
      <c r="AR101" s="2" t="str">
        <f t="shared" si="161"/>
        <v/>
      </c>
      <c r="AS101" s="2" t="str">
        <f t="shared" si="162"/>
        <v/>
      </c>
      <c r="AT101" s="2" t="str">
        <f t="shared" si="163"/>
        <v/>
      </c>
      <c r="AU101" s="2" t="str">
        <f t="shared" si="164"/>
        <v/>
      </c>
      <c r="AV101" s="2" t="str">
        <f t="shared" si="165"/>
        <v xml:space="preserve"> </v>
      </c>
      <c r="AW101" s="2" t="str">
        <f t="shared" si="195"/>
        <v xml:space="preserve"> </v>
      </c>
      <c r="AX101" s="2" t="str">
        <f t="shared" si="196"/>
        <v xml:space="preserve"> </v>
      </c>
      <c r="AY101" s="2" t="str">
        <f t="shared" si="197"/>
        <v xml:space="preserve"> </v>
      </c>
      <c r="AZ101" s="2"/>
      <c r="BA101" s="2" t="str">
        <f t="shared" si="166"/>
        <v/>
      </c>
      <c r="BB101" s="2" t="str">
        <f t="shared" si="167"/>
        <v/>
      </c>
      <c r="BC101" s="2" t="str">
        <f t="shared" si="168"/>
        <v/>
      </c>
      <c r="BD101" s="2" t="str">
        <f t="shared" si="169"/>
        <v/>
      </c>
      <c r="BH101" s="13" t="str">
        <f t="shared" si="170"/>
        <v/>
      </c>
      <c r="BI101" s="15" t="str">
        <f t="shared" si="171"/>
        <v/>
      </c>
      <c r="BJ101" s="4" t="str">
        <f t="shared" si="134"/>
        <v/>
      </c>
      <c r="BK101" s="7" t="str">
        <f t="shared" si="135"/>
        <v/>
      </c>
      <c r="BL101" s="7" t="str">
        <f t="shared" si="136"/>
        <v/>
      </c>
      <c r="BM101" s="8" t="str">
        <f t="shared" si="172"/>
        <v/>
      </c>
      <c r="BN101" s="8" t="str">
        <f t="shared" si="137"/>
        <v/>
      </c>
      <c r="BO101" s="8" t="str">
        <f t="shared" si="173"/>
        <v/>
      </c>
      <c r="BP101" s="8" t="str">
        <f t="shared" si="138"/>
        <v/>
      </c>
      <c r="BQ101" s="8" t="str">
        <f t="shared" si="139"/>
        <v/>
      </c>
      <c r="BR101" s="8" t="str">
        <f t="shared" si="140"/>
        <v/>
      </c>
      <c r="BS101" s="8" t="str">
        <f t="shared" si="174"/>
        <v/>
      </c>
      <c r="BT101" s="9" t="str">
        <f t="shared" si="175"/>
        <v/>
      </c>
      <c r="BU101" s="10" t="str">
        <f t="shared" si="141"/>
        <v/>
      </c>
      <c r="BV101" s="7" t="str">
        <f t="shared" si="142"/>
        <v/>
      </c>
      <c r="BW101" s="7" t="str">
        <f t="shared" si="143"/>
        <v/>
      </c>
      <c r="BX101" s="5" t="str">
        <f t="shared" si="144"/>
        <v/>
      </c>
      <c r="BY101" s="3" t="str">
        <f t="shared" si="145"/>
        <v/>
      </c>
      <c r="BZ101" s="5" t="str">
        <f t="shared" si="146"/>
        <v/>
      </c>
      <c r="CA101" s="8" t="str">
        <f t="shared" si="147"/>
        <v/>
      </c>
      <c r="CB101" s="8" t="str">
        <f t="shared" si="176"/>
        <v/>
      </c>
      <c r="CC101" s="8" t="str">
        <f t="shared" si="148"/>
        <v/>
      </c>
      <c r="CD101" s="8" t="str">
        <f t="shared" si="149"/>
        <v/>
      </c>
      <c r="CE101" s="8" t="str">
        <f t="shared" si="150"/>
        <v/>
      </c>
      <c r="CF101" s="8" t="str">
        <f t="shared" si="177"/>
        <v/>
      </c>
      <c r="CG101" s="8" t="str">
        <f t="shared" si="151"/>
        <v/>
      </c>
      <c r="CH101" s="8" t="str">
        <f t="shared" si="178"/>
        <v/>
      </c>
      <c r="CI101" s="4"/>
      <c r="CJ101" s="4" t="str">
        <f t="shared" si="152"/>
        <v/>
      </c>
      <c r="CK101" s="5" t="str">
        <f t="shared" si="153"/>
        <v/>
      </c>
      <c r="CL101" s="1" t="str">
        <f t="shared" si="179"/>
        <v/>
      </c>
      <c r="CM101" s="326" t="str">
        <f t="shared" si="180"/>
        <v/>
      </c>
      <c r="CN101" s="326" t="str">
        <f t="shared" si="181"/>
        <v/>
      </c>
      <c r="CO101" s="327" t="str">
        <f t="shared" si="185"/>
        <v/>
      </c>
      <c r="CP101" s="327"/>
      <c r="CQ101" s="327" t="str">
        <f t="shared" si="186"/>
        <v/>
      </c>
      <c r="CR101" s="327" t="str">
        <f t="shared" si="182"/>
        <v/>
      </c>
      <c r="CS101" s="327" t="str">
        <f t="shared" si="183"/>
        <v/>
      </c>
      <c r="CT101" s="327" t="str">
        <f t="shared" si="187"/>
        <v/>
      </c>
      <c r="CU101" s="327"/>
      <c r="CV101" s="327" t="str">
        <f t="shared" si="188"/>
        <v/>
      </c>
    </row>
    <row r="102" spans="1:100" ht="17.25" customHeight="1" x14ac:dyDescent="0.15">
      <c r="A102" s="59">
        <v>94</v>
      </c>
      <c r="B102" s="290"/>
      <c r="C102" s="66"/>
      <c r="D102" s="287"/>
      <c r="E102" s="63"/>
      <c r="F102" s="69"/>
      <c r="G102" s="287"/>
      <c r="H102" s="328"/>
      <c r="I102" s="19" t="str">
        <f t="shared" si="128"/>
        <v/>
      </c>
      <c r="J102" s="17" t="str">
        <f t="shared" si="129"/>
        <v/>
      </c>
      <c r="K102" s="17" t="str">
        <f>IF(BH102="1",COUNTIF(BH$9:BH102,"1"),"")</f>
        <v/>
      </c>
      <c r="L102" s="17" t="str">
        <f t="shared" si="130"/>
        <v/>
      </c>
      <c r="M102" s="17" t="str">
        <f t="shared" si="131"/>
        <v/>
      </c>
      <c r="N102" s="17" t="str">
        <f>IF(BI102="1",COUNTIF(BI$9:BI102,"1"),"")</f>
        <v/>
      </c>
      <c r="O102" s="17" t="str">
        <f t="shared" si="132"/>
        <v/>
      </c>
      <c r="P102" s="20" t="str">
        <f t="shared" si="133"/>
        <v/>
      </c>
      <c r="Q102" s="1"/>
      <c r="AH102" s="2" t="str">
        <f t="shared" si="189"/>
        <v/>
      </c>
      <c r="AI102" s="2" t="str">
        <f t="shared" si="190"/>
        <v/>
      </c>
      <c r="AJ102" s="2" t="str">
        <f t="shared" si="156"/>
        <v/>
      </c>
      <c r="AK102" s="2" t="str">
        <f t="shared" si="157"/>
        <v/>
      </c>
      <c r="AL102" s="2" t="str">
        <f t="shared" si="158"/>
        <v/>
      </c>
      <c r="AM102" s="2" t="str">
        <f t="shared" si="159"/>
        <v/>
      </c>
      <c r="AN102" s="2" t="str">
        <f t="shared" si="160"/>
        <v/>
      </c>
      <c r="AO102" s="2" t="str">
        <f t="shared" si="191"/>
        <v/>
      </c>
      <c r="AP102" s="2" t="str">
        <f t="shared" si="192"/>
        <v/>
      </c>
      <c r="AQ102" s="2" t="str">
        <f t="shared" si="184"/>
        <v/>
      </c>
      <c r="AR102" s="2" t="str">
        <f t="shared" si="161"/>
        <v/>
      </c>
      <c r="AS102" s="2" t="str">
        <f t="shared" si="162"/>
        <v/>
      </c>
      <c r="AT102" s="2" t="str">
        <f t="shared" si="163"/>
        <v/>
      </c>
      <c r="AU102" s="2" t="str">
        <f t="shared" si="164"/>
        <v/>
      </c>
      <c r="AV102" s="2" t="str">
        <f t="shared" si="165"/>
        <v xml:space="preserve"> </v>
      </c>
      <c r="AW102" s="2" t="str">
        <f t="shared" si="195"/>
        <v xml:space="preserve"> </v>
      </c>
      <c r="AX102" s="2" t="str">
        <f t="shared" si="196"/>
        <v xml:space="preserve"> </v>
      </c>
      <c r="AY102" s="2" t="str">
        <f t="shared" si="197"/>
        <v xml:space="preserve"> </v>
      </c>
      <c r="AZ102" s="2"/>
      <c r="BA102" s="2" t="str">
        <f t="shared" si="166"/>
        <v/>
      </c>
      <c r="BB102" s="2" t="str">
        <f t="shared" si="167"/>
        <v/>
      </c>
      <c r="BC102" s="2" t="str">
        <f t="shared" si="168"/>
        <v/>
      </c>
      <c r="BD102" s="2" t="str">
        <f t="shared" si="169"/>
        <v/>
      </c>
      <c r="BH102" s="13" t="str">
        <f t="shared" si="170"/>
        <v/>
      </c>
      <c r="BI102" s="15" t="str">
        <f t="shared" si="171"/>
        <v/>
      </c>
      <c r="BJ102" s="4" t="str">
        <f t="shared" si="134"/>
        <v/>
      </c>
      <c r="BK102" s="7" t="str">
        <f t="shared" si="135"/>
        <v/>
      </c>
      <c r="BL102" s="7" t="str">
        <f t="shared" si="136"/>
        <v/>
      </c>
      <c r="BM102" s="8" t="str">
        <f t="shared" si="172"/>
        <v/>
      </c>
      <c r="BN102" s="8" t="str">
        <f t="shared" si="137"/>
        <v/>
      </c>
      <c r="BO102" s="8" t="str">
        <f t="shared" si="173"/>
        <v/>
      </c>
      <c r="BP102" s="8" t="str">
        <f t="shared" si="138"/>
        <v/>
      </c>
      <c r="BQ102" s="8" t="str">
        <f t="shared" si="139"/>
        <v/>
      </c>
      <c r="BR102" s="8" t="str">
        <f t="shared" si="140"/>
        <v/>
      </c>
      <c r="BS102" s="8" t="str">
        <f t="shared" si="174"/>
        <v/>
      </c>
      <c r="BT102" s="9" t="str">
        <f t="shared" si="175"/>
        <v/>
      </c>
      <c r="BU102" s="10" t="str">
        <f t="shared" si="141"/>
        <v/>
      </c>
      <c r="BV102" s="7" t="str">
        <f t="shared" si="142"/>
        <v/>
      </c>
      <c r="BW102" s="7" t="str">
        <f t="shared" si="143"/>
        <v/>
      </c>
      <c r="BX102" s="5" t="str">
        <f t="shared" si="144"/>
        <v/>
      </c>
      <c r="BY102" s="3" t="str">
        <f t="shared" si="145"/>
        <v/>
      </c>
      <c r="BZ102" s="5" t="str">
        <f t="shared" si="146"/>
        <v/>
      </c>
      <c r="CA102" s="8" t="str">
        <f t="shared" si="147"/>
        <v/>
      </c>
      <c r="CB102" s="8" t="str">
        <f t="shared" si="176"/>
        <v/>
      </c>
      <c r="CC102" s="8" t="str">
        <f t="shared" si="148"/>
        <v/>
      </c>
      <c r="CD102" s="8" t="str">
        <f t="shared" si="149"/>
        <v/>
      </c>
      <c r="CE102" s="8" t="str">
        <f t="shared" si="150"/>
        <v/>
      </c>
      <c r="CF102" s="8" t="str">
        <f t="shared" si="177"/>
        <v/>
      </c>
      <c r="CG102" s="8" t="str">
        <f t="shared" si="151"/>
        <v/>
      </c>
      <c r="CH102" s="8" t="str">
        <f t="shared" si="178"/>
        <v/>
      </c>
      <c r="CI102" s="4"/>
      <c r="CJ102" s="4" t="str">
        <f t="shared" si="152"/>
        <v/>
      </c>
      <c r="CK102" s="5" t="str">
        <f t="shared" si="153"/>
        <v/>
      </c>
      <c r="CL102" s="1" t="str">
        <f t="shared" si="179"/>
        <v/>
      </c>
      <c r="CM102" s="326" t="str">
        <f t="shared" si="180"/>
        <v/>
      </c>
      <c r="CN102" s="326" t="str">
        <f t="shared" si="181"/>
        <v/>
      </c>
      <c r="CO102" s="327" t="str">
        <f t="shared" si="185"/>
        <v/>
      </c>
      <c r="CP102" s="327"/>
      <c r="CQ102" s="327" t="str">
        <f t="shared" si="186"/>
        <v/>
      </c>
      <c r="CR102" s="327" t="str">
        <f t="shared" si="182"/>
        <v/>
      </c>
      <c r="CS102" s="327" t="str">
        <f t="shared" si="183"/>
        <v/>
      </c>
      <c r="CT102" s="327" t="str">
        <f t="shared" si="187"/>
        <v/>
      </c>
      <c r="CU102" s="327"/>
      <c r="CV102" s="327" t="str">
        <f t="shared" si="188"/>
        <v/>
      </c>
    </row>
    <row r="103" spans="1:100" ht="17.25" customHeight="1" x14ac:dyDescent="0.15">
      <c r="A103" s="59">
        <v>95</v>
      </c>
      <c r="B103" s="290"/>
      <c r="C103" s="66"/>
      <c r="D103" s="287"/>
      <c r="E103" s="63"/>
      <c r="F103" s="69"/>
      <c r="G103" s="287"/>
      <c r="H103" s="328"/>
      <c r="I103" s="19" t="str">
        <f t="shared" si="128"/>
        <v/>
      </c>
      <c r="J103" s="17" t="str">
        <f t="shared" si="129"/>
        <v/>
      </c>
      <c r="K103" s="17" t="str">
        <f>IF(BH103="1",COUNTIF(BH$9:BH103,"1"),"")</f>
        <v/>
      </c>
      <c r="L103" s="17" t="str">
        <f t="shared" si="130"/>
        <v/>
      </c>
      <c r="M103" s="17" t="str">
        <f t="shared" si="131"/>
        <v/>
      </c>
      <c r="N103" s="17" t="str">
        <f>IF(BI103="1",COUNTIF(BI$9:BI103,"1"),"")</f>
        <v/>
      </c>
      <c r="O103" s="17" t="str">
        <f t="shared" si="132"/>
        <v/>
      </c>
      <c r="P103" s="20" t="str">
        <f t="shared" si="133"/>
        <v/>
      </c>
      <c r="Q103" s="1"/>
      <c r="AH103" s="2" t="str">
        <f t="shared" si="189"/>
        <v/>
      </c>
      <c r="AI103" s="2" t="str">
        <f t="shared" si="190"/>
        <v/>
      </c>
      <c r="AJ103" s="2" t="str">
        <f t="shared" si="156"/>
        <v/>
      </c>
      <c r="AK103" s="2" t="str">
        <f t="shared" si="157"/>
        <v/>
      </c>
      <c r="AL103" s="2" t="str">
        <f t="shared" si="158"/>
        <v/>
      </c>
      <c r="AM103" s="2" t="str">
        <f t="shared" si="159"/>
        <v/>
      </c>
      <c r="AN103" s="2" t="str">
        <f t="shared" si="160"/>
        <v/>
      </c>
      <c r="AO103" s="2" t="str">
        <f t="shared" si="191"/>
        <v/>
      </c>
      <c r="AP103" s="2" t="str">
        <f t="shared" si="192"/>
        <v/>
      </c>
      <c r="AQ103" s="2" t="str">
        <f t="shared" si="184"/>
        <v/>
      </c>
      <c r="AR103" s="2" t="str">
        <f t="shared" si="161"/>
        <v/>
      </c>
      <c r="AS103" s="2" t="str">
        <f t="shared" si="162"/>
        <v/>
      </c>
      <c r="AT103" s="2" t="str">
        <f t="shared" si="163"/>
        <v/>
      </c>
      <c r="AU103" s="2" t="str">
        <f t="shared" si="164"/>
        <v/>
      </c>
      <c r="AV103" s="2" t="str">
        <f t="shared" si="165"/>
        <v xml:space="preserve"> </v>
      </c>
      <c r="AW103" s="2" t="str">
        <f t="shared" si="195"/>
        <v xml:space="preserve"> </v>
      </c>
      <c r="AX103" s="2" t="str">
        <f t="shared" si="196"/>
        <v xml:space="preserve"> </v>
      </c>
      <c r="AY103" s="2" t="str">
        <f t="shared" si="197"/>
        <v xml:space="preserve"> </v>
      </c>
      <c r="AZ103" s="2"/>
      <c r="BA103" s="2" t="str">
        <f t="shared" si="166"/>
        <v/>
      </c>
      <c r="BB103" s="2" t="str">
        <f t="shared" si="167"/>
        <v/>
      </c>
      <c r="BC103" s="2" t="str">
        <f t="shared" si="168"/>
        <v/>
      </c>
      <c r="BD103" s="2" t="str">
        <f t="shared" si="169"/>
        <v/>
      </c>
      <c r="BH103" s="13" t="str">
        <f t="shared" si="170"/>
        <v/>
      </c>
      <c r="BI103" s="15" t="str">
        <f t="shared" si="171"/>
        <v/>
      </c>
      <c r="BJ103" s="4" t="str">
        <f t="shared" si="134"/>
        <v/>
      </c>
      <c r="BK103" s="7" t="str">
        <f t="shared" si="135"/>
        <v/>
      </c>
      <c r="BL103" s="7" t="str">
        <f t="shared" si="136"/>
        <v/>
      </c>
      <c r="BM103" s="8" t="str">
        <f t="shared" si="172"/>
        <v/>
      </c>
      <c r="BN103" s="8" t="str">
        <f t="shared" si="137"/>
        <v/>
      </c>
      <c r="BO103" s="8" t="str">
        <f t="shared" si="173"/>
        <v/>
      </c>
      <c r="BP103" s="8" t="str">
        <f t="shared" si="138"/>
        <v/>
      </c>
      <c r="BQ103" s="8" t="str">
        <f t="shared" si="139"/>
        <v/>
      </c>
      <c r="BR103" s="8" t="str">
        <f t="shared" si="140"/>
        <v/>
      </c>
      <c r="BS103" s="8" t="str">
        <f t="shared" si="174"/>
        <v/>
      </c>
      <c r="BT103" s="9" t="str">
        <f t="shared" si="175"/>
        <v/>
      </c>
      <c r="BU103" s="10" t="str">
        <f t="shared" si="141"/>
        <v/>
      </c>
      <c r="BV103" s="7" t="str">
        <f t="shared" si="142"/>
        <v/>
      </c>
      <c r="BW103" s="7" t="str">
        <f t="shared" si="143"/>
        <v/>
      </c>
      <c r="BX103" s="5" t="str">
        <f t="shared" si="144"/>
        <v/>
      </c>
      <c r="BY103" s="3" t="str">
        <f t="shared" si="145"/>
        <v/>
      </c>
      <c r="BZ103" s="5" t="str">
        <f t="shared" si="146"/>
        <v/>
      </c>
      <c r="CA103" s="8" t="str">
        <f t="shared" si="147"/>
        <v/>
      </c>
      <c r="CB103" s="8" t="str">
        <f t="shared" si="176"/>
        <v/>
      </c>
      <c r="CC103" s="8" t="str">
        <f t="shared" si="148"/>
        <v/>
      </c>
      <c r="CD103" s="8" t="str">
        <f t="shared" si="149"/>
        <v/>
      </c>
      <c r="CE103" s="8" t="str">
        <f t="shared" si="150"/>
        <v/>
      </c>
      <c r="CF103" s="8" t="str">
        <f t="shared" si="177"/>
        <v/>
      </c>
      <c r="CG103" s="8" t="str">
        <f t="shared" si="151"/>
        <v/>
      </c>
      <c r="CH103" s="8" t="str">
        <f t="shared" si="178"/>
        <v/>
      </c>
      <c r="CI103" s="4"/>
      <c r="CJ103" s="4" t="str">
        <f t="shared" si="152"/>
        <v/>
      </c>
      <c r="CK103" s="5" t="str">
        <f t="shared" si="153"/>
        <v/>
      </c>
      <c r="CL103" s="1" t="str">
        <f t="shared" si="179"/>
        <v/>
      </c>
      <c r="CM103" s="326" t="str">
        <f t="shared" si="180"/>
        <v/>
      </c>
      <c r="CN103" s="326" t="str">
        <f t="shared" si="181"/>
        <v/>
      </c>
      <c r="CO103" s="327" t="str">
        <f t="shared" si="185"/>
        <v/>
      </c>
      <c r="CP103" s="327"/>
      <c r="CQ103" s="327" t="str">
        <f t="shared" si="186"/>
        <v/>
      </c>
      <c r="CR103" s="327" t="str">
        <f t="shared" si="182"/>
        <v/>
      </c>
      <c r="CS103" s="327" t="str">
        <f t="shared" si="183"/>
        <v/>
      </c>
      <c r="CT103" s="327" t="str">
        <f t="shared" si="187"/>
        <v/>
      </c>
      <c r="CU103" s="327"/>
      <c r="CV103" s="327" t="str">
        <f t="shared" si="188"/>
        <v/>
      </c>
    </row>
    <row r="104" spans="1:100" ht="17.25" customHeight="1" x14ac:dyDescent="0.15">
      <c r="A104" s="60">
        <v>96</v>
      </c>
      <c r="B104" s="291"/>
      <c r="C104" s="67"/>
      <c r="D104" s="288"/>
      <c r="E104" s="64"/>
      <c r="F104" s="70"/>
      <c r="G104" s="288"/>
      <c r="H104" s="328"/>
      <c r="I104" s="19" t="str">
        <f t="shared" si="128"/>
        <v/>
      </c>
      <c r="J104" s="17" t="str">
        <f t="shared" si="129"/>
        <v/>
      </c>
      <c r="K104" s="17" t="str">
        <f>IF(BH104="1",COUNTIF(BH$9:BH104,"1"),"")</f>
        <v/>
      </c>
      <c r="L104" s="17" t="str">
        <f t="shared" si="130"/>
        <v/>
      </c>
      <c r="M104" s="17" t="str">
        <f t="shared" si="131"/>
        <v/>
      </c>
      <c r="N104" s="17" t="str">
        <f>IF(BI104="1",COUNTIF(BI$9:BI104,"1"),"")</f>
        <v/>
      </c>
      <c r="O104" s="17" t="str">
        <f t="shared" si="132"/>
        <v/>
      </c>
      <c r="P104" s="20" t="str">
        <f t="shared" si="133"/>
        <v/>
      </c>
      <c r="Q104" s="1"/>
      <c r="AH104" s="2" t="str">
        <f t="shared" si="189"/>
        <v/>
      </c>
      <c r="AI104" s="2" t="str">
        <f t="shared" si="190"/>
        <v/>
      </c>
      <c r="AJ104" s="2" t="str">
        <f t="shared" si="156"/>
        <v/>
      </c>
      <c r="AK104" s="2" t="str">
        <f t="shared" si="157"/>
        <v/>
      </c>
      <c r="AL104" s="2" t="str">
        <f t="shared" si="158"/>
        <v/>
      </c>
      <c r="AM104" s="2" t="str">
        <f t="shared" si="159"/>
        <v/>
      </c>
      <c r="AN104" s="2" t="str">
        <f t="shared" si="160"/>
        <v/>
      </c>
      <c r="AO104" s="2" t="str">
        <f t="shared" si="191"/>
        <v/>
      </c>
      <c r="AP104" s="2" t="str">
        <f t="shared" si="192"/>
        <v/>
      </c>
      <c r="AQ104" s="2" t="str">
        <f t="shared" si="184"/>
        <v/>
      </c>
      <c r="AR104" s="2" t="str">
        <f t="shared" si="161"/>
        <v/>
      </c>
      <c r="AS104" s="2" t="str">
        <f t="shared" si="162"/>
        <v/>
      </c>
      <c r="AT104" s="2" t="str">
        <f t="shared" si="163"/>
        <v/>
      </c>
      <c r="AU104" s="2" t="str">
        <f t="shared" si="164"/>
        <v/>
      </c>
      <c r="AV104" s="2" t="str">
        <f t="shared" si="165"/>
        <v xml:space="preserve"> </v>
      </c>
      <c r="AW104" s="2" t="str">
        <f t="shared" si="195"/>
        <v xml:space="preserve"> </v>
      </c>
      <c r="AX104" s="2" t="str">
        <f t="shared" si="196"/>
        <v xml:space="preserve"> </v>
      </c>
      <c r="AY104" s="2" t="str">
        <f t="shared" si="197"/>
        <v xml:space="preserve"> </v>
      </c>
      <c r="AZ104" s="2"/>
      <c r="BA104" s="2" t="str">
        <f t="shared" si="166"/>
        <v/>
      </c>
      <c r="BB104" s="2" t="str">
        <f t="shared" si="167"/>
        <v/>
      </c>
      <c r="BC104" s="2" t="str">
        <f t="shared" si="168"/>
        <v/>
      </c>
      <c r="BD104" s="2" t="str">
        <f t="shared" si="169"/>
        <v/>
      </c>
      <c r="BE104" s="2"/>
      <c r="BH104" s="13" t="str">
        <f t="shared" si="170"/>
        <v/>
      </c>
      <c r="BI104" s="15" t="str">
        <f t="shared" si="171"/>
        <v/>
      </c>
      <c r="BJ104" s="4" t="str">
        <f t="shared" si="134"/>
        <v/>
      </c>
      <c r="BK104" s="7" t="str">
        <f t="shared" si="135"/>
        <v/>
      </c>
      <c r="BL104" s="7" t="str">
        <f t="shared" si="136"/>
        <v/>
      </c>
      <c r="BM104" s="8" t="str">
        <f t="shared" si="172"/>
        <v/>
      </c>
      <c r="BN104" s="8" t="str">
        <f t="shared" si="137"/>
        <v/>
      </c>
      <c r="BO104" s="8" t="str">
        <f t="shared" si="173"/>
        <v/>
      </c>
      <c r="BP104" s="8" t="str">
        <f t="shared" si="138"/>
        <v/>
      </c>
      <c r="BQ104" s="8" t="str">
        <f t="shared" si="139"/>
        <v/>
      </c>
      <c r="BR104" s="8" t="str">
        <f t="shared" si="140"/>
        <v/>
      </c>
      <c r="BS104" s="8" t="str">
        <f t="shared" si="174"/>
        <v/>
      </c>
      <c r="BT104" s="9" t="str">
        <f t="shared" si="175"/>
        <v/>
      </c>
      <c r="BU104" s="10" t="str">
        <f t="shared" si="141"/>
        <v/>
      </c>
      <c r="BV104" s="7" t="str">
        <f t="shared" si="142"/>
        <v/>
      </c>
      <c r="BW104" s="7" t="str">
        <f t="shared" si="143"/>
        <v/>
      </c>
      <c r="BX104" s="5" t="str">
        <f t="shared" si="144"/>
        <v/>
      </c>
      <c r="BY104" s="3" t="str">
        <f t="shared" si="145"/>
        <v/>
      </c>
      <c r="BZ104" s="5" t="str">
        <f t="shared" si="146"/>
        <v/>
      </c>
      <c r="CA104" s="8" t="str">
        <f t="shared" si="147"/>
        <v/>
      </c>
      <c r="CB104" s="8" t="str">
        <f t="shared" si="176"/>
        <v/>
      </c>
      <c r="CC104" s="8" t="str">
        <f t="shared" si="148"/>
        <v/>
      </c>
      <c r="CD104" s="8" t="str">
        <f t="shared" si="149"/>
        <v/>
      </c>
      <c r="CE104" s="8" t="str">
        <f t="shared" si="150"/>
        <v/>
      </c>
      <c r="CF104" s="8" t="str">
        <f t="shared" si="177"/>
        <v/>
      </c>
      <c r="CG104" s="8" t="str">
        <f t="shared" si="151"/>
        <v/>
      </c>
      <c r="CH104" s="8" t="str">
        <f t="shared" si="178"/>
        <v/>
      </c>
      <c r="CI104" s="4"/>
      <c r="CJ104" s="4" t="str">
        <f t="shared" si="152"/>
        <v/>
      </c>
      <c r="CK104" s="5" t="str">
        <f t="shared" si="153"/>
        <v/>
      </c>
      <c r="CL104" s="1" t="str">
        <f t="shared" si="179"/>
        <v/>
      </c>
      <c r="CM104" s="326" t="str">
        <f t="shared" si="180"/>
        <v/>
      </c>
      <c r="CN104" s="326" t="str">
        <f t="shared" si="181"/>
        <v/>
      </c>
      <c r="CO104" s="327" t="str">
        <f t="shared" si="185"/>
        <v/>
      </c>
      <c r="CP104" s="327"/>
      <c r="CQ104" s="327" t="str">
        <f t="shared" si="186"/>
        <v/>
      </c>
      <c r="CR104" s="327" t="str">
        <f t="shared" si="182"/>
        <v/>
      </c>
      <c r="CS104" s="327" t="str">
        <f t="shared" si="183"/>
        <v/>
      </c>
      <c r="CT104" s="327" t="str">
        <f t="shared" si="187"/>
        <v/>
      </c>
      <c r="CU104" s="327"/>
      <c r="CV104" s="327" t="str">
        <f t="shared" si="188"/>
        <v/>
      </c>
    </row>
    <row r="105" spans="1:100" ht="17.25" customHeight="1" x14ac:dyDescent="0.15">
      <c r="A105" s="60">
        <v>97</v>
      </c>
      <c r="B105" s="291"/>
      <c r="C105" s="67"/>
      <c r="D105" s="288"/>
      <c r="E105" s="64"/>
      <c r="F105" s="70"/>
      <c r="G105" s="288"/>
      <c r="H105" s="328"/>
      <c r="I105" s="19" t="str">
        <f t="shared" si="128"/>
        <v/>
      </c>
      <c r="J105" s="17" t="str">
        <f t="shared" si="129"/>
        <v/>
      </c>
      <c r="K105" s="17" t="str">
        <f>IF(BH105="1",COUNTIF(BH$9:BH105,"1"),"")</f>
        <v/>
      </c>
      <c r="L105" s="17" t="str">
        <f t="shared" si="130"/>
        <v/>
      </c>
      <c r="M105" s="17" t="str">
        <f t="shared" si="131"/>
        <v/>
      </c>
      <c r="N105" s="17" t="str">
        <f>IF(BI105="1",COUNTIF(BI$9:BI105,"1"),"")</f>
        <v/>
      </c>
      <c r="O105" s="17" t="str">
        <f t="shared" si="132"/>
        <v/>
      </c>
      <c r="P105" s="20" t="str">
        <f t="shared" si="133"/>
        <v/>
      </c>
      <c r="Q105" s="1"/>
      <c r="AH105" s="2" t="str">
        <f t="shared" si="189"/>
        <v/>
      </c>
      <c r="AI105" s="2" t="str">
        <f t="shared" si="190"/>
        <v/>
      </c>
      <c r="AJ105" s="2" t="str">
        <f t="shared" si="156"/>
        <v/>
      </c>
      <c r="AK105" s="2" t="str">
        <f t="shared" si="157"/>
        <v/>
      </c>
      <c r="AL105" s="2" t="str">
        <f t="shared" si="158"/>
        <v/>
      </c>
      <c r="AM105" s="2" t="str">
        <f t="shared" si="159"/>
        <v/>
      </c>
      <c r="AN105" s="2" t="str">
        <f t="shared" si="160"/>
        <v/>
      </c>
      <c r="AO105" s="2" t="str">
        <f t="shared" si="191"/>
        <v/>
      </c>
      <c r="AP105" s="2" t="str">
        <f t="shared" si="192"/>
        <v/>
      </c>
      <c r="AQ105" s="2" t="str">
        <f t="shared" si="184"/>
        <v/>
      </c>
      <c r="AR105" s="2" t="str">
        <f t="shared" si="161"/>
        <v/>
      </c>
      <c r="AS105" s="2" t="str">
        <f t="shared" si="162"/>
        <v/>
      </c>
      <c r="AT105" s="2" t="str">
        <f t="shared" si="163"/>
        <v/>
      </c>
      <c r="AU105" s="2" t="str">
        <f t="shared" si="164"/>
        <v/>
      </c>
      <c r="AV105" s="2" t="str">
        <f t="shared" si="165"/>
        <v xml:space="preserve"> </v>
      </c>
      <c r="AW105" s="2" t="str">
        <f t="shared" si="195"/>
        <v xml:space="preserve"> </v>
      </c>
      <c r="AX105" s="2" t="str">
        <f t="shared" si="196"/>
        <v xml:space="preserve"> </v>
      </c>
      <c r="AY105" s="2" t="str">
        <f t="shared" si="197"/>
        <v xml:space="preserve"> </v>
      </c>
      <c r="AZ105" s="2"/>
      <c r="BA105" s="2" t="str">
        <f t="shared" si="166"/>
        <v/>
      </c>
      <c r="BB105" s="2" t="str">
        <f t="shared" si="167"/>
        <v/>
      </c>
      <c r="BC105" s="2" t="str">
        <f t="shared" si="168"/>
        <v/>
      </c>
      <c r="BD105" s="2" t="str">
        <f t="shared" si="169"/>
        <v/>
      </c>
      <c r="BH105" s="13" t="str">
        <f t="shared" si="170"/>
        <v/>
      </c>
      <c r="BI105" s="15" t="str">
        <f t="shared" si="171"/>
        <v/>
      </c>
      <c r="BJ105" s="4" t="str">
        <f t="shared" si="134"/>
        <v/>
      </c>
      <c r="BK105" s="7" t="str">
        <f t="shared" si="135"/>
        <v/>
      </c>
      <c r="BL105" s="7" t="str">
        <f t="shared" si="136"/>
        <v/>
      </c>
      <c r="BM105" s="8" t="str">
        <f t="shared" si="172"/>
        <v/>
      </c>
      <c r="BN105" s="8" t="str">
        <f t="shared" si="137"/>
        <v/>
      </c>
      <c r="BO105" s="8" t="str">
        <f t="shared" si="173"/>
        <v/>
      </c>
      <c r="BP105" s="8" t="str">
        <f t="shared" si="138"/>
        <v/>
      </c>
      <c r="BQ105" s="8" t="str">
        <f t="shared" si="139"/>
        <v/>
      </c>
      <c r="BR105" s="8" t="str">
        <f t="shared" si="140"/>
        <v/>
      </c>
      <c r="BS105" s="8" t="str">
        <f t="shared" si="174"/>
        <v/>
      </c>
      <c r="BT105" s="9" t="str">
        <f t="shared" si="175"/>
        <v/>
      </c>
      <c r="BU105" s="10" t="str">
        <f t="shared" si="141"/>
        <v/>
      </c>
      <c r="BV105" s="7" t="str">
        <f t="shared" si="142"/>
        <v/>
      </c>
      <c r="BW105" s="7" t="str">
        <f t="shared" ref="BW105:BW107" si="206">IF(B105=+$C$1,BX105,"")</f>
        <v/>
      </c>
      <c r="BX105" s="5" t="str">
        <f t="shared" si="144"/>
        <v/>
      </c>
      <c r="BY105" s="3" t="str">
        <f t="shared" si="145"/>
        <v/>
      </c>
      <c r="BZ105" s="5" t="str">
        <f t="shared" si="146"/>
        <v/>
      </c>
      <c r="CA105" s="8" t="str">
        <f t="shared" si="147"/>
        <v/>
      </c>
      <c r="CB105" s="8" t="str">
        <f t="shared" si="176"/>
        <v/>
      </c>
      <c r="CC105" s="8" t="str">
        <f t="shared" si="148"/>
        <v/>
      </c>
      <c r="CD105" s="8" t="str">
        <f t="shared" si="149"/>
        <v/>
      </c>
      <c r="CE105" s="8" t="str">
        <f t="shared" si="150"/>
        <v/>
      </c>
      <c r="CF105" s="8" t="str">
        <f t="shared" si="177"/>
        <v/>
      </c>
      <c r="CG105" s="8" t="str">
        <f t="shared" si="151"/>
        <v/>
      </c>
      <c r="CH105" s="8" t="str">
        <f t="shared" si="178"/>
        <v/>
      </c>
      <c r="CI105" s="4"/>
      <c r="CJ105" s="4" t="str">
        <f t="shared" si="152"/>
        <v/>
      </c>
      <c r="CK105" s="5" t="str">
        <f t="shared" si="153"/>
        <v/>
      </c>
      <c r="CL105" s="1" t="str">
        <f t="shared" si="179"/>
        <v/>
      </c>
      <c r="CM105" s="326" t="str">
        <f t="shared" si="180"/>
        <v/>
      </c>
      <c r="CN105" s="326" t="str">
        <f t="shared" si="181"/>
        <v/>
      </c>
      <c r="CO105" s="327" t="str">
        <f t="shared" si="185"/>
        <v/>
      </c>
      <c r="CP105" s="327"/>
      <c r="CQ105" s="327" t="str">
        <f t="shared" si="186"/>
        <v/>
      </c>
      <c r="CR105" s="327" t="str">
        <f t="shared" si="182"/>
        <v/>
      </c>
      <c r="CS105" s="327" t="str">
        <f t="shared" si="183"/>
        <v/>
      </c>
      <c r="CT105" s="327" t="str">
        <f t="shared" si="187"/>
        <v/>
      </c>
      <c r="CU105" s="327"/>
      <c r="CV105" s="327" t="str">
        <f t="shared" si="188"/>
        <v/>
      </c>
    </row>
    <row r="106" spans="1:100" ht="17.25" customHeight="1" x14ac:dyDescent="0.15">
      <c r="A106" s="60">
        <v>98</v>
      </c>
      <c r="B106" s="291"/>
      <c r="C106" s="67"/>
      <c r="D106" s="288"/>
      <c r="E106" s="64"/>
      <c r="F106" s="70"/>
      <c r="G106" s="288"/>
      <c r="H106" s="328"/>
      <c r="I106" s="19" t="str">
        <f t="shared" si="128"/>
        <v/>
      </c>
      <c r="J106" s="17" t="str">
        <f t="shared" si="129"/>
        <v/>
      </c>
      <c r="K106" s="17" t="str">
        <f>IF(BH106="1",COUNTIF(BH$9:BH106,"1"),"")</f>
        <v/>
      </c>
      <c r="L106" s="17" t="str">
        <f t="shared" si="130"/>
        <v/>
      </c>
      <c r="M106" s="17" t="str">
        <f t="shared" si="131"/>
        <v/>
      </c>
      <c r="N106" s="17" t="str">
        <f>IF(BI106="1",COUNTIF(BI$9:BI106,"1"),"")</f>
        <v/>
      </c>
      <c r="O106" s="17" t="str">
        <f t="shared" si="132"/>
        <v/>
      </c>
      <c r="P106" s="20" t="str">
        <f t="shared" si="133"/>
        <v/>
      </c>
      <c r="Q106" s="1"/>
      <c r="AH106" s="2" t="str">
        <f t="shared" si="189"/>
        <v/>
      </c>
      <c r="AI106" s="2" t="str">
        <f t="shared" si="190"/>
        <v/>
      </c>
      <c r="AJ106" s="2" t="str">
        <f t="shared" si="156"/>
        <v/>
      </c>
      <c r="AK106" s="2" t="str">
        <f t="shared" si="157"/>
        <v/>
      </c>
      <c r="AL106" s="2" t="str">
        <f t="shared" si="158"/>
        <v/>
      </c>
      <c r="AM106" s="2" t="str">
        <f t="shared" si="159"/>
        <v/>
      </c>
      <c r="AN106" s="2" t="str">
        <f t="shared" si="160"/>
        <v/>
      </c>
      <c r="AO106" s="2" t="str">
        <f t="shared" si="191"/>
        <v/>
      </c>
      <c r="AP106" s="2" t="str">
        <f t="shared" si="192"/>
        <v/>
      </c>
      <c r="AQ106" s="2" t="str">
        <f t="shared" si="184"/>
        <v/>
      </c>
      <c r="AR106" s="2" t="str">
        <f t="shared" si="161"/>
        <v/>
      </c>
      <c r="AS106" s="2" t="str">
        <f t="shared" si="162"/>
        <v/>
      </c>
      <c r="AT106" s="2" t="str">
        <f t="shared" si="163"/>
        <v/>
      </c>
      <c r="AU106" s="2" t="str">
        <f t="shared" si="164"/>
        <v/>
      </c>
      <c r="AV106" s="2" t="str">
        <f t="shared" si="165"/>
        <v xml:space="preserve"> </v>
      </c>
      <c r="AW106" s="2" t="str">
        <f t="shared" si="195"/>
        <v xml:space="preserve"> </v>
      </c>
      <c r="AX106" s="2" t="str">
        <f t="shared" si="196"/>
        <v xml:space="preserve"> </v>
      </c>
      <c r="AY106" s="2" t="str">
        <f t="shared" si="197"/>
        <v xml:space="preserve"> </v>
      </c>
      <c r="AZ106" s="2"/>
      <c r="BA106" s="2" t="str">
        <f t="shared" si="166"/>
        <v/>
      </c>
      <c r="BB106" s="2" t="str">
        <f t="shared" si="167"/>
        <v/>
      </c>
      <c r="BC106" s="2" t="str">
        <f t="shared" si="168"/>
        <v/>
      </c>
      <c r="BD106" s="2" t="str">
        <f t="shared" si="169"/>
        <v/>
      </c>
      <c r="BH106" s="13" t="str">
        <f t="shared" si="170"/>
        <v/>
      </c>
      <c r="BI106" s="15" t="str">
        <f t="shared" si="171"/>
        <v/>
      </c>
      <c r="BJ106" s="4" t="str">
        <f t="shared" si="134"/>
        <v/>
      </c>
      <c r="BK106" s="7" t="str">
        <f t="shared" si="135"/>
        <v/>
      </c>
      <c r="BL106" s="7" t="str">
        <f t="shared" si="136"/>
        <v/>
      </c>
      <c r="BM106" s="8" t="str">
        <f t="shared" si="172"/>
        <v/>
      </c>
      <c r="BN106" s="8" t="str">
        <f t="shared" si="137"/>
        <v/>
      </c>
      <c r="BO106" s="8" t="str">
        <f t="shared" si="173"/>
        <v/>
      </c>
      <c r="BP106" s="8" t="str">
        <f t="shared" si="138"/>
        <v/>
      </c>
      <c r="BQ106" s="8" t="str">
        <f t="shared" si="139"/>
        <v/>
      </c>
      <c r="BR106" s="8" t="str">
        <f t="shared" si="140"/>
        <v/>
      </c>
      <c r="BS106" s="8" t="str">
        <f t="shared" si="174"/>
        <v/>
      </c>
      <c r="BT106" s="9" t="str">
        <f t="shared" si="175"/>
        <v/>
      </c>
      <c r="BU106" s="10" t="str">
        <f t="shared" si="141"/>
        <v/>
      </c>
      <c r="BV106" s="7" t="str">
        <f t="shared" si="142"/>
        <v/>
      </c>
      <c r="BW106" s="7" t="str">
        <f t="shared" si="206"/>
        <v/>
      </c>
      <c r="BX106" s="5" t="str">
        <f t="shared" si="144"/>
        <v/>
      </c>
      <c r="BY106" s="3" t="str">
        <f t="shared" si="145"/>
        <v/>
      </c>
      <c r="BZ106" s="5" t="str">
        <f t="shared" si="146"/>
        <v/>
      </c>
      <c r="CA106" s="8" t="str">
        <f t="shared" si="147"/>
        <v/>
      </c>
      <c r="CB106" s="8" t="str">
        <f t="shared" si="176"/>
        <v/>
      </c>
      <c r="CC106" s="8" t="str">
        <f t="shared" si="148"/>
        <v/>
      </c>
      <c r="CD106" s="8" t="str">
        <f t="shared" si="149"/>
        <v/>
      </c>
      <c r="CE106" s="8" t="str">
        <f t="shared" si="150"/>
        <v/>
      </c>
      <c r="CF106" s="8" t="str">
        <f t="shared" si="177"/>
        <v/>
      </c>
      <c r="CG106" s="8" t="str">
        <f t="shared" si="151"/>
        <v/>
      </c>
      <c r="CH106" s="8" t="str">
        <f t="shared" si="178"/>
        <v/>
      </c>
      <c r="CI106" s="4"/>
      <c r="CJ106" s="4" t="str">
        <f t="shared" si="152"/>
        <v/>
      </c>
      <c r="CK106" s="5" t="str">
        <f t="shared" si="153"/>
        <v/>
      </c>
      <c r="CL106" s="1" t="str">
        <f t="shared" si="179"/>
        <v/>
      </c>
      <c r="CM106" s="326" t="str">
        <f t="shared" si="180"/>
        <v/>
      </c>
      <c r="CN106" s="326" t="str">
        <f t="shared" si="181"/>
        <v/>
      </c>
      <c r="CO106" s="327" t="str">
        <f t="shared" si="185"/>
        <v/>
      </c>
      <c r="CP106" s="327"/>
      <c r="CQ106" s="327" t="str">
        <f t="shared" si="186"/>
        <v/>
      </c>
      <c r="CR106" s="327" t="str">
        <f t="shared" si="182"/>
        <v/>
      </c>
      <c r="CS106" s="327" t="str">
        <f t="shared" si="183"/>
        <v/>
      </c>
      <c r="CT106" s="327" t="str">
        <f t="shared" si="187"/>
        <v/>
      </c>
      <c r="CU106" s="327"/>
      <c r="CV106" s="327" t="str">
        <f t="shared" si="188"/>
        <v/>
      </c>
    </row>
    <row r="107" spans="1:100" ht="17.25" customHeight="1" x14ac:dyDescent="0.15">
      <c r="A107" s="60">
        <v>99</v>
      </c>
      <c r="B107" s="291"/>
      <c r="C107" s="67"/>
      <c r="D107" s="288"/>
      <c r="E107" s="64"/>
      <c r="F107" s="70"/>
      <c r="G107" s="288"/>
      <c r="H107" s="328"/>
      <c r="I107" s="25" t="str">
        <f t="shared" si="128"/>
        <v/>
      </c>
      <c r="J107" s="26" t="str">
        <f t="shared" si="129"/>
        <v/>
      </c>
      <c r="K107" s="26" t="str">
        <f>IF(BH107="1",COUNTIF(BH$9:BH107,"1"),"")</f>
        <v/>
      </c>
      <c r="L107" s="26" t="str">
        <f t="shared" si="130"/>
        <v/>
      </c>
      <c r="M107" s="26" t="str">
        <f t="shared" si="131"/>
        <v/>
      </c>
      <c r="N107" s="26" t="str">
        <f>IF(BI107="1",COUNTIF(BI$9:BI107,"1"),"")</f>
        <v/>
      </c>
      <c r="O107" s="26" t="str">
        <f t="shared" si="132"/>
        <v/>
      </c>
      <c r="P107" s="27" t="str">
        <f t="shared" si="133"/>
        <v/>
      </c>
      <c r="Q107" s="1"/>
      <c r="AH107" s="2" t="str">
        <f t="shared" si="189"/>
        <v/>
      </c>
      <c r="AI107" s="2" t="str">
        <f t="shared" si="190"/>
        <v/>
      </c>
      <c r="AJ107" s="2" t="str">
        <f>IF(CQ107=1,CO107,"")</f>
        <v/>
      </c>
      <c r="AK107" s="2" t="str">
        <f t="shared" si="157"/>
        <v/>
      </c>
      <c r="AL107" s="2" t="str">
        <f t="shared" si="158"/>
        <v/>
      </c>
      <c r="AM107" s="2" t="str">
        <f t="shared" si="159"/>
        <v/>
      </c>
      <c r="AN107" s="2" t="str">
        <f t="shared" si="160"/>
        <v/>
      </c>
      <c r="AO107" s="2" t="str">
        <f t="shared" si="191"/>
        <v/>
      </c>
      <c r="AP107" s="2" t="str">
        <f t="shared" si="192"/>
        <v/>
      </c>
      <c r="AQ107" s="2" t="str">
        <f t="shared" si="184"/>
        <v/>
      </c>
      <c r="AR107" s="2" t="str">
        <f t="shared" si="161"/>
        <v/>
      </c>
      <c r="AS107" s="2" t="str">
        <f t="shared" si="162"/>
        <v/>
      </c>
      <c r="AT107" s="2" t="str">
        <f t="shared" si="163"/>
        <v/>
      </c>
      <c r="AU107" s="2" t="str">
        <f t="shared" si="164"/>
        <v/>
      </c>
      <c r="AV107" s="2" t="str">
        <f t="shared" si="165"/>
        <v xml:space="preserve"> </v>
      </c>
      <c r="AW107" s="2" t="str">
        <f t="shared" si="195"/>
        <v xml:space="preserve"> </v>
      </c>
      <c r="AX107" s="2" t="str">
        <f t="shared" si="196"/>
        <v xml:space="preserve"> </v>
      </c>
      <c r="AY107" s="2" t="str">
        <f t="shared" si="197"/>
        <v xml:space="preserve"> </v>
      </c>
      <c r="AZ107" s="2"/>
      <c r="BA107" s="2" t="str">
        <f t="shared" si="166"/>
        <v/>
      </c>
      <c r="BB107" s="2" t="str">
        <f t="shared" si="167"/>
        <v/>
      </c>
      <c r="BC107" s="2" t="str">
        <f t="shared" si="168"/>
        <v/>
      </c>
      <c r="BD107" s="2" t="str">
        <f t="shared" si="169"/>
        <v/>
      </c>
      <c r="BH107" s="13" t="str">
        <f t="shared" si="170"/>
        <v/>
      </c>
      <c r="BI107" s="15" t="str">
        <f t="shared" si="171"/>
        <v/>
      </c>
      <c r="BJ107" s="4" t="str">
        <f t="shared" si="134"/>
        <v/>
      </c>
      <c r="BK107" s="7" t="str">
        <f t="shared" si="135"/>
        <v/>
      </c>
      <c r="BL107" s="7" t="str">
        <f t="shared" si="136"/>
        <v/>
      </c>
      <c r="BM107" s="8" t="str">
        <f t="shared" si="172"/>
        <v/>
      </c>
      <c r="BN107" s="8" t="str">
        <f t="shared" si="137"/>
        <v/>
      </c>
      <c r="BO107" s="8" t="str">
        <f t="shared" si="173"/>
        <v/>
      </c>
      <c r="BP107" s="8" t="str">
        <f t="shared" si="138"/>
        <v/>
      </c>
      <c r="BQ107" s="8" t="str">
        <f t="shared" si="139"/>
        <v/>
      </c>
      <c r="BR107" s="8" t="str">
        <f t="shared" si="140"/>
        <v/>
      </c>
      <c r="BS107" s="8" t="str">
        <f t="shared" si="174"/>
        <v/>
      </c>
      <c r="BT107" s="9" t="str">
        <f t="shared" si="175"/>
        <v/>
      </c>
      <c r="BU107" s="10" t="str">
        <f t="shared" si="141"/>
        <v/>
      </c>
      <c r="BV107" s="7" t="str">
        <f t="shared" si="142"/>
        <v/>
      </c>
      <c r="BW107" s="7" t="str">
        <f t="shared" si="206"/>
        <v/>
      </c>
      <c r="BX107" s="5" t="str">
        <f t="shared" si="144"/>
        <v/>
      </c>
      <c r="BY107" s="3" t="str">
        <f t="shared" si="145"/>
        <v/>
      </c>
      <c r="BZ107" s="5" t="str">
        <f t="shared" si="146"/>
        <v/>
      </c>
      <c r="CA107" s="8" t="str">
        <f t="shared" si="147"/>
        <v/>
      </c>
      <c r="CB107" s="8" t="str">
        <f t="shared" si="176"/>
        <v/>
      </c>
      <c r="CC107" s="8" t="str">
        <f t="shared" si="148"/>
        <v/>
      </c>
      <c r="CD107" s="8" t="str">
        <f t="shared" si="149"/>
        <v/>
      </c>
      <c r="CE107" s="8" t="str">
        <f t="shared" si="150"/>
        <v/>
      </c>
      <c r="CF107" s="8" t="str">
        <f t="shared" si="177"/>
        <v/>
      </c>
      <c r="CG107" s="8" t="str">
        <f t="shared" si="151"/>
        <v/>
      </c>
      <c r="CH107" s="8" t="str">
        <f t="shared" si="178"/>
        <v/>
      </c>
      <c r="CI107" s="4"/>
      <c r="CJ107" s="4" t="str">
        <f t="shared" si="152"/>
        <v/>
      </c>
      <c r="CK107" s="5" t="str">
        <f t="shared" si="153"/>
        <v/>
      </c>
      <c r="CL107" s="1" t="str">
        <f t="shared" si="179"/>
        <v/>
      </c>
      <c r="CM107" s="326" t="str">
        <f t="shared" si="180"/>
        <v/>
      </c>
      <c r="CN107" s="326" t="str">
        <f t="shared" si="181"/>
        <v/>
      </c>
      <c r="CO107" s="327" t="str">
        <f t="shared" si="185"/>
        <v/>
      </c>
      <c r="CP107" s="327"/>
      <c r="CQ107" s="327" t="str">
        <f t="shared" si="186"/>
        <v/>
      </c>
      <c r="CR107" s="327" t="str">
        <f t="shared" si="182"/>
        <v/>
      </c>
      <c r="CS107" s="327" t="str">
        <f t="shared" si="183"/>
        <v/>
      </c>
      <c r="CT107" s="327" t="str">
        <f t="shared" si="187"/>
        <v/>
      </c>
      <c r="CU107" s="327"/>
      <c r="CV107" s="327" t="str">
        <f t="shared" si="188"/>
        <v/>
      </c>
    </row>
    <row r="108" spans="1:100" ht="17.25" customHeight="1" x14ac:dyDescent="0.15">
      <c r="B108" s="292"/>
      <c r="E108" s="2"/>
      <c r="F108" s="6"/>
      <c r="H108" s="2"/>
    </row>
    <row r="109" spans="1:100" ht="17.25" customHeight="1" x14ac:dyDescent="0.15">
      <c r="B109" s="1" t="s">
        <v>178</v>
      </c>
      <c r="E109" s="2"/>
      <c r="F109" s="6"/>
      <c r="H109" s="2"/>
    </row>
    <row r="110" spans="1:100" ht="17.25" customHeight="1" x14ac:dyDescent="0.15">
      <c r="E110" s="2"/>
      <c r="F110" s="6"/>
      <c r="H110" s="2"/>
      <c r="BO110" s="1">
        <f>COUNTIF(BO9:BO107,1)</f>
        <v>23</v>
      </c>
    </row>
    <row r="111" spans="1:100" ht="17.25" customHeight="1" x14ac:dyDescent="0.15">
      <c r="E111" s="2"/>
      <c r="F111" s="6"/>
      <c r="H111" s="2"/>
    </row>
    <row r="112" spans="1:100" ht="17.25" customHeight="1" x14ac:dyDescent="0.15">
      <c r="E112" s="2"/>
      <c r="F112" s="6"/>
      <c r="H112" s="2"/>
    </row>
    <row r="113" spans="5:92" ht="15" customHeight="1" x14ac:dyDescent="0.15">
      <c r="E113" s="2"/>
      <c r="F113" s="6"/>
      <c r="H113" s="2"/>
    </row>
    <row r="114" spans="5:92" ht="15" customHeight="1" x14ac:dyDescent="0.15">
      <c r="E114" s="2"/>
      <c r="F114" s="6"/>
      <c r="H114" s="2"/>
      <c r="CL114" s="2"/>
      <c r="CM114" s="2"/>
      <c r="CN114" s="2"/>
    </row>
    <row r="115" spans="5:92" ht="15" customHeight="1" x14ac:dyDescent="0.15">
      <c r="E115" s="2"/>
      <c r="F115" s="6"/>
      <c r="H115" s="2"/>
    </row>
    <row r="116" spans="5:92" ht="15" customHeight="1" x14ac:dyDescent="0.15">
      <c r="E116" s="2"/>
      <c r="F116" s="6"/>
      <c r="H116" s="2"/>
    </row>
    <row r="117" spans="5:92" ht="15" customHeight="1" x14ac:dyDescent="0.15">
      <c r="E117" s="2"/>
      <c r="F117" s="6"/>
      <c r="H117" s="2"/>
    </row>
    <row r="118" spans="5:92" ht="15" customHeight="1" x14ac:dyDescent="0.15">
      <c r="E118" s="2"/>
      <c r="F118" s="6"/>
      <c r="H118" s="2"/>
    </row>
    <row r="119" spans="5:92" ht="15" customHeight="1" x14ac:dyDescent="0.15">
      <c r="E119" s="2"/>
      <c r="F119" s="6"/>
      <c r="H119" s="2"/>
    </row>
    <row r="120" spans="5:92" ht="15" customHeight="1" x14ac:dyDescent="0.15">
      <c r="E120" s="2"/>
      <c r="F120" s="6"/>
      <c r="H120" s="2"/>
    </row>
    <row r="121" spans="5:92" ht="15" customHeight="1" x14ac:dyDescent="0.15">
      <c r="E121" s="2"/>
      <c r="F121" s="6"/>
      <c r="H121" s="2"/>
    </row>
    <row r="122" spans="5:92" ht="15" customHeight="1" x14ac:dyDescent="0.15">
      <c r="E122" s="2"/>
      <c r="F122" s="6"/>
      <c r="H122" s="2"/>
    </row>
    <row r="123" spans="5:92" ht="15" customHeight="1" x14ac:dyDescent="0.15">
      <c r="E123" s="2"/>
      <c r="F123" s="6"/>
      <c r="H123" s="2"/>
    </row>
    <row r="124" spans="5:92" ht="15" customHeight="1" x14ac:dyDescent="0.15">
      <c r="E124" s="2"/>
      <c r="F124" s="6"/>
      <c r="H124" s="2"/>
    </row>
    <row r="125" spans="5:92" ht="15" customHeight="1" x14ac:dyDescent="0.15">
      <c r="E125" s="2"/>
      <c r="F125" s="6"/>
      <c r="H125" s="2"/>
    </row>
    <row r="126" spans="5:92" ht="15" customHeight="1" x14ac:dyDescent="0.15">
      <c r="E126" s="2"/>
      <c r="F126" s="6"/>
      <c r="H126" s="2"/>
    </row>
    <row r="127" spans="5:92" ht="15" customHeight="1" x14ac:dyDescent="0.15">
      <c r="E127" s="2"/>
      <c r="F127" s="6"/>
      <c r="H127" s="2"/>
    </row>
    <row r="128" spans="5:92" ht="15" customHeight="1" x14ac:dyDescent="0.15">
      <c r="E128" s="2"/>
      <c r="F128" s="6"/>
      <c r="H128" s="2"/>
    </row>
    <row r="129" spans="5:8" ht="15" customHeight="1" x14ac:dyDescent="0.15">
      <c r="E129" s="2"/>
      <c r="F129" s="6"/>
      <c r="H129" s="2"/>
    </row>
    <row r="130" spans="5:8" ht="15" customHeight="1" x14ac:dyDescent="0.15">
      <c r="E130" s="2"/>
      <c r="F130" s="6"/>
      <c r="H130" s="2"/>
    </row>
    <row r="131" spans="5:8" ht="15" customHeight="1" x14ac:dyDescent="0.15">
      <c r="E131" s="2"/>
      <c r="F131" s="6"/>
      <c r="H131" s="2"/>
    </row>
    <row r="132" spans="5:8" ht="15" customHeight="1" x14ac:dyDescent="0.15">
      <c r="E132" s="2"/>
      <c r="F132" s="6"/>
      <c r="H132" s="2"/>
    </row>
    <row r="133" spans="5:8" ht="15" customHeight="1" x14ac:dyDescent="0.15">
      <c r="E133" s="2"/>
      <c r="F133" s="6"/>
      <c r="H133" s="2"/>
    </row>
    <row r="134" spans="5:8" ht="15" customHeight="1" x14ac:dyDescent="0.15">
      <c r="E134" s="2"/>
      <c r="F134" s="6"/>
      <c r="H134" s="2"/>
    </row>
    <row r="135" spans="5:8" ht="15" customHeight="1" x14ac:dyDescent="0.15">
      <c r="E135" s="2"/>
      <c r="F135" s="6"/>
      <c r="H135" s="2"/>
    </row>
    <row r="136" spans="5:8" ht="15" customHeight="1" x14ac:dyDescent="0.15">
      <c r="E136" s="2"/>
      <c r="F136" s="6"/>
      <c r="H136" s="2"/>
    </row>
    <row r="137" spans="5:8" ht="15" customHeight="1" x14ac:dyDescent="0.15">
      <c r="E137" s="2"/>
      <c r="F137" s="6"/>
      <c r="H137" s="2"/>
    </row>
    <row r="138" spans="5:8" ht="15" customHeight="1" x14ac:dyDescent="0.15">
      <c r="E138" s="2"/>
      <c r="F138" s="6"/>
      <c r="H138" s="2"/>
    </row>
    <row r="139" spans="5:8" ht="15" customHeight="1" x14ac:dyDescent="0.15">
      <c r="E139" s="2"/>
      <c r="F139" s="6"/>
      <c r="H139" s="2"/>
    </row>
    <row r="140" spans="5:8" ht="15" customHeight="1" x14ac:dyDescent="0.15">
      <c r="E140" s="2"/>
      <c r="F140" s="6"/>
      <c r="H140" s="2"/>
    </row>
    <row r="141" spans="5:8" ht="15" customHeight="1" x14ac:dyDescent="0.15">
      <c r="E141" s="2"/>
      <c r="F141" s="6"/>
      <c r="H141" s="2"/>
    </row>
    <row r="142" spans="5:8" ht="15" customHeight="1" x14ac:dyDescent="0.15">
      <c r="F142" s="6"/>
      <c r="H142" s="2"/>
    </row>
    <row r="143" spans="5:8" ht="15" customHeight="1" x14ac:dyDescent="0.15">
      <c r="H143" s="2"/>
    </row>
    <row r="144" spans="5:8" ht="15" customHeight="1" x14ac:dyDescent="0.15">
      <c r="H144" s="2"/>
    </row>
    <row r="145" spans="8:8" ht="15" customHeight="1" x14ac:dyDescent="0.15">
      <c r="H145" s="2"/>
    </row>
    <row r="146" spans="8:8" ht="15" customHeight="1" x14ac:dyDescent="0.15">
      <c r="H146" s="2"/>
    </row>
    <row r="147" spans="8:8" ht="15" customHeight="1" x14ac:dyDescent="0.15">
      <c r="H147" s="2"/>
    </row>
    <row r="148" spans="8:8" ht="15" customHeight="1" x14ac:dyDescent="0.15">
      <c r="H148" s="2"/>
    </row>
    <row r="149" spans="8:8" ht="15" customHeight="1" x14ac:dyDescent="0.15">
      <c r="H149" s="2"/>
    </row>
    <row r="150" spans="8:8" ht="15" customHeight="1" x14ac:dyDescent="0.15">
      <c r="H150" s="2"/>
    </row>
    <row r="151" spans="8:8" ht="15" customHeight="1" x14ac:dyDescent="0.15">
      <c r="H151" s="2"/>
    </row>
    <row r="152" spans="8:8" ht="15" customHeight="1" x14ac:dyDescent="0.15">
      <c r="H152" s="2"/>
    </row>
    <row r="153" spans="8:8" ht="15" customHeight="1" x14ac:dyDescent="0.15">
      <c r="H153" s="2"/>
    </row>
    <row r="154" spans="8:8" ht="15" customHeight="1" x14ac:dyDescent="0.15">
      <c r="H154" s="2"/>
    </row>
    <row r="155" spans="8:8" ht="15" customHeight="1" x14ac:dyDescent="0.15">
      <c r="H155" s="2"/>
    </row>
    <row r="156" spans="8:8" ht="15" customHeight="1" x14ac:dyDescent="0.15">
      <c r="H156" s="2"/>
    </row>
    <row r="157" spans="8:8" ht="15" customHeight="1" x14ac:dyDescent="0.15">
      <c r="H157" s="2"/>
    </row>
    <row r="158" spans="8:8" ht="15" customHeight="1" x14ac:dyDescent="0.15">
      <c r="H158" s="2"/>
    </row>
    <row r="159" spans="8:8" ht="15" customHeight="1" x14ac:dyDescent="0.15">
      <c r="H159" s="2"/>
    </row>
    <row r="160" spans="8:8" ht="15" customHeight="1" x14ac:dyDescent="0.15">
      <c r="H160" s="2"/>
    </row>
    <row r="161" spans="8:8" ht="15" customHeight="1" x14ac:dyDescent="0.15">
      <c r="H161" s="2"/>
    </row>
    <row r="162" spans="8:8" ht="15" customHeight="1" x14ac:dyDescent="0.15">
      <c r="H162" s="2"/>
    </row>
    <row r="163" spans="8:8" ht="15" customHeight="1" x14ac:dyDescent="0.15">
      <c r="H163" s="2"/>
    </row>
    <row r="164" spans="8:8" ht="15" customHeight="1" x14ac:dyDescent="0.15">
      <c r="H164" s="2"/>
    </row>
    <row r="165" spans="8:8" ht="15" customHeight="1" x14ac:dyDescent="0.15">
      <c r="H165" s="2"/>
    </row>
    <row r="166" spans="8:8" ht="15" customHeight="1" x14ac:dyDescent="0.15">
      <c r="H166" s="2"/>
    </row>
    <row r="167" spans="8:8" ht="15" customHeight="1" x14ac:dyDescent="0.15">
      <c r="H167" s="2"/>
    </row>
    <row r="168" spans="8:8" ht="15" customHeight="1" x14ac:dyDescent="0.15">
      <c r="H168" s="2"/>
    </row>
    <row r="169" spans="8:8" ht="15" customHeight="1" x14ac:dyDescent="0.15">
      <c r="H169" s="2"/>
    </row>
    <row r="170" spans="8:8" ht="15" customHeight="1" x14ac:dyDescent="0.15">
      <c r="H170" s="2"/>
    </row>
    <row r="171" spans="8:8" ht="15" customHeight="1" x14ac:dyDescent="0.15">
      <c r="H171" s="2"/>
    </row>
    <row r="172" spans="8:8" ht="15" customHeight="1" x14ac:dyDescent="0.15">
      <c r="H172" s="2"/>
    </row>
    <row r="173" spans="8:8" ht="15" customHeight="1" x14ac:dyDescent="0.15">
      <c r="H173" s="2"/>
    </row>
    <row r="174" spans="8:8" ht="15" customHeight="1" x14ac:dyDescent="0.15">
      <c r="H174" s="2"/>
    </row>
    <row r="175" spans="8:8" ht="15" customHeight="1" x14ac:dyDescent="0.15">
      <c r="H175" s="2"/>
    </row>
    <row r="176" spans="8:8" ht="15" customHeight="1" x14ac:dyDescent="0.15">
      <c r="H176" s="2"/>
    </row>
    <row r="177" spans="8:8" ht="15" customHeight="1" x14ac:dyDescent="0.15">
      <c r="H177" s="2"/>
    </row>
    <row r="178" spans="8:8" ht="15" customHeight="1" x14ac:dyDescent="0.15">
      <c r="H178" s="2"/>
    </row>
    <row r="179" spans="8:8" ht="15" customHeight="1" x14ac:dyDescent="0.15">
      <c r="H179" s="2"/>
    </row>
    <row r="180" spans="8:8" ht="15" customHeight="1" x14ac:dyDescent="0.15">
      <c r="H180" s="2"/>
    </row>
    <row r="181" spans="8:8" ht="15" customHeight="1" x14ac:dyDescent="0.15">
      <c r="H181" s="2"/>
    </row>
    <row r="182" spans="8:8" ht="15" customHeight="1" x14ac:dyDescent="0.15">
      <c r="H182" s="2"/>
    </row>
    <row r="183" spans="8:8" ht="15" customHeight="1" x14ac:dyDescent="0.15">
      <c r="H183" s="2"/>
    </row>
    <row r="184" spans="8:8" ht="15" customHeight="1" x14ac:dyDescent="0.15">
      <c r="H184" s="2"/>
    </row>
    <row r="185" spans="8:8" ht="15" customHeight="1" x14ac:dyDescent="0.15">
      <c r="H185" s="2"/>
    </row>
    <row r="186" spans="8:8" ht="15" customHeight="1" x14ac:dyDescent="0.15">
      <c r="H186" s="2"/>
    </row>
    <row r="187" spans="8:8" ht="15" customHeight="1" x14ac:dyDescent="0.15">
      <c r="H187" s="2"/>
    </row>
    <row r="188" spans="8:8" ht="15" customHeight="1" x14ac:dyDescent="0.15">
      <c r="H188" s="2"/>
    </row>
    <row r="189" spans="8:8" ht="15" customHeight="1" x14ac:dyDescent="0.15">
      <c r="H189" s="2"/>
    </row>
    <row r="190" spans="8:8" ht="15" customHeight="1" x14ac:dyDescent="0.15">
      <c r="H190" s="2"/>
    </row>
    <row r="191" spans="8:8" ht="15" customHeight="1" x14ac:dyDescent="0.15">
      <c r="H191" s="2"/>
    </row>
    <row r="192" spans="8:8" ht="15" customHeight="1" x14ac:dyDescent="0.15">
      <c r="H192" s="2"/>
    </row>
    <row r="193" spans="8:8" ht="15" customHeight="1" x14ac:dyDescent="0.15">
      <c r="H193" s="2"/>
    </row>
    <row r="194" spans="8:8" ht="15" customHeight="1" x14ac:dyDescent="0.15">
      <c r="H194" s="2"/>
    </row>
    <row r="195" spans="8:8" ht="15" customHeight="1" x14ac:dyDescent="0.15">
      <c r="H195" s="2"/>
    </row>
    <row r="196" spans="8:8" ht="15" customHeight="1" x14ac:dyDescent="0.15">
      <c r="H196" s="2"/>
    </row>
    <row r="197" spans="8:8" ht="15" customHeight="1" x14ac:dyDescent="0.15">
      <c r="H197" s="2"/>
    </row>
    <row r="198" spans="8:8" ht="15" customHeight="1" x14ac:dyDescent="0.15">
      <c r="H198" s="2"/>
    </row>
    <row r="199" spans="8:8" ht="15" customHeight="1" x14ac:dyDescent="0.15">
      <c r="H199" s="2"/>
    </row>
    <row r="200" spans="8:8" ht="15" customHeight="1" x14ac:dyDescent="0.15">
      <c r="H200" s="2"/>
    </row>
    <row r="201" spans="8:8" ht="15" customHeight="1" x14ac:dyDescent="0.15">
      <c r="H201" s="2"/>
    </row>
    <row r="202" spans="8:8" ht="15" customHeight="1" x14ac:dyDescent="0.15">
      <c r="H202" s="2"/>
    </row>
    <row r="203" spans="8:8" ht="15" customHeight="1" x14ac:dyDescent="0.15">
      <c r="H203" s="2"/>
    </row>
    <row r="204" spans="8:8" ht="15" customHeight="1" x14ac:dyDescent="0.15">
      <c r="H204" s="2"/>
    </row>
    <row r="205" spans="8:8" ht="15" customHeight="1" x14ac:dyDescent="0.15">
      <c r="H205" s="2"/>
    </row>
    <row r="206" spans="8:8" ht="15" customHeight="1" x14ac:dyDescent="0.15">
      <c r="H206" s="2"/>
    </row>
    <row r="207" spans="8:8" ht="15" customHeight="1" x14ac:dyDescent="0.15">
      <c r="H207" s="2"/>
    </row>
    <row r="208" spans="8:8" ht="15" customHeight="1" x14ac:dyDescent="0.15">
      <c r="H208" s="2"/>
    </row>
    <row r="209" spans="8:8" ht="15" customHeight="1" x14ac:dyDescent="0.15">
      <c r="H209" s="2"/>
    </row>
    <row r="210" spans="8:8" ht="15" customHeight="1" x14ac:dyDescent="0.15">
      <c r="H210" s="2"/>
    </row>
  </sheetData>
  <sheetProtection algorithmName="SHA-512" hashValue="8/A2LKFpzU40uYWLgEl/xuHjHkVhzq6awuu72fNfIy0PyU+Pk1LIAo07oivowTtThMn4RmgvyIAc6MlXY//90w==" saltValue="DNIQKeKW2XAlYe5OKthuGQ==" spinCount="100000" sheet="1" objects="1" scenarios="1" selectLockedCells="1" sort="0" autoFilter="0"/>
  <mergeCells count="48">
    <mergeCell ref="AF2:AF3"/>
    <mergeCell ref="AF4:AF6"/>
    <mergeCell ref="AB3:AC3"/>
    <mergeCell ref="AD3:AE3"/>
    <mergeCell ref="R4:S4"/>
    <mergeCell ref="T4:U4"/>
    <mergeCell ref="V4:W4"/>
    <mergeCell ref="X4:Y4"/>
    <mergeCell ref="Z4:AA4"/>
    <mergeCell ref="AB4:AC4"/>
    <mergeCell ref="AD4:AE4"/>
    <mergeCell ref="R3:S3"/>
    <mergeCell ref="T3:U3"/>
    <mergeCell ref="V3:W3"/>
    <mergeCell ref="X3:Y3"/>
    <mergeCell ref="Z3:AA3"/>
    <mergeCell ref="R1:AE1"/>
    <mergeCell ref="R2:S2"/>
    <mergeCell ref="T2:U2"/>
    <mergeCell ref="V2:W2"/>
    <mergeCell ref="X2:Y2"/>
    <mergeCell ref="Z2:AA2"/>
    <mergeCell ref="AB2:AC2"/>
    <mergeCell ref="AD2:AE2"/>
    <mergeCell ref="Z25:Z28"/>
    <mergeCell ref="S25:S28"/>
    <mergeCell ref="B4:C5"/>
    <mergeCell ref="J4:K5"/>
    <mergeCell ref="R7:X7"/>
    <mergeCell ref="Y7:AE7"/>
    <mergeCell ref="R5:S6"/>
    <mergeCell ref="T5:U6"/>
    <mergeCell ref="V5:W6"/>
    <mergeCell ref="X5:Y6"/>
    <mergeCell ref="Z5:AA6"/>
    <mergeCell ref="AB5:AC6"/>
    <mergeCell ref="AD5:AE6"/>
    <mergeCell ref="C1:G1"/>
    <mergeCell ref="K1:O1"/>
    <mergeCell ref="I7:K7"/>
    <mergeCell ref="N7:P7"/>
    <mergeCell ref="L7:M7"/>
    <mergeCell ref="S49:S52"/>
    <mergeCell ref="Z49:Z52"/>
    <mergeCell ref="S73:S76"/>
    <mergeCell ref="Z73:Z76"/>
    <mergeCell ref="S97:S100"/>
    <mergeCell ref="Z97:Z100"/>
  </mergeCells>
  <phoneticPr fontId="1"/>
  <conditionalFormatting sqref="P5 H5">
    <cfRule type="cellIs" dxfId="64" priority="40" operator="greaterThan">
      <formula>3</formula>
    </cfRule>
  </conditionalFormatting>
  <conditionalFormatting sqref="T9:T28 AA9:AA28">
    <cfRule type="cellIs" dxfId="63" priority="37" operator="equal">
      <formula>1</formula>
    </cfRule>
    <cfRule type="cellIs" dxfId="62" priority="38" operator="equal">
      <formula>1</formula>
    </cfRule>
    <cfRule type="cellIs" dxfId="61" priority="39" operator="greaterThan">
      <formula>2</formula>
    </cfRule>
  </conditionalFormatting>
  <conditionalFormatting sqref="U9:U24 AB9:AB24">
    <cfRule type="cellIs" dxfId="60" priority="36" operator="greaterThan">
      <formula>3</formula>
    </cfRule>
  </conditionalFormatting>
  <conditionalFormatting sqref="V9:V28 AC9:AC28">
    <cfRule type="cellIs" dxfId="59" priority="35" operator="greaterThan">
      <formula>1</formula>
    </cfRule>
  </conditionalFormatting>
  <conditionalFormatting sqref="W9:W24 AD9:AD24">
    <cfRule type="cellIs" dxfId="58" priority="34" operator="greaterThan">
      <formula>1</formula>
    </cfRule>
  </conditionalFormatting>
  <conditionalFormatting sqref="W9:W28 AD9:AD28">
    <cfRule type="cellIs" dxfId="57" priority="33" operator="equal">
      <formula>1</formula>
    </cfRule>
  </conditionalFormatting>
  <conditionalFormatting sqref="AD57:AD76 W57:W76">
    <cfRule type="cellIs" dxfId="56" priority="19" operator="equal">
      <formula>1</formula>
    </cfRule>
  </conditionalFormatting>
  <conditionalFormatting sqref="T33:T52 AA33:AA52">
    <cfRule type="cellIs" dxfId="55" priority="30" operator="equal">
      <formula>1</formula>
    </cfRule>
    <cfRule type="cellIs" dxfId="54" priority="31" operator="equal">
      <formula>1</formula>
    </cfRule>
    <cfRule type="cellIs" dxfId="53" priority="32" operator="greaterThan">
      <formula>2</formula>
    </cfRule>
  </conditionalFormatting>
  <conditionalFormatting sqref="U33:U48 AB33:AB48">
    <cfRule type="cellIs" dxfId="52" priority="29" operator="greaterThan">
      <formula>3</formula>
    </cfRule>
  </conditionalFormatting>
  <conditionalFormatting sqref="V33:V52 AC33:AC52">
    <cfRule type="cellIs" dxfId="51" priority="28" operator="greaterThan">
      <formula>1</formula>
    </cfRule>
  </conditionalFormatting>
  <conditionalFormatting sqref="W33:W48 AD33:AD48">
    <cfRule type="cellIs" dxfId="50" priority="27" operator="greaterThan">
      <formula>1</formula>
    </cfRule>
  </conditionalFormatting>
  <conditionalFormatting sqref="AD33:AD52 W33:W52">
    <cfRule type="cellIs" dxfId="49" priority="26" operator="equal">
      <formula>1</formula>
    </cfRule>
  </conditionalFormatting>
  <conditionalFormatting sqref="AD81:AD100 W81:W100">
    <cfRule type="cellIs" dxfId="48" priority="12" operator="equal">
      <formula>1</formula>
    </cfRule>
  </conditionalFormatting>
  <conditionalFormatting sqref="T57:T76 AA57:AA76">
    <cfRule type="cellIs" dxfId="47" priority="23" operator="equal">
      <formula>1</formula>
    </cfRule>
    <cfRule type="cellIs" dxfId="46" priority="24" operator="equal">
      <formula>1</formula>
    </cfRule>
    <cfRule type="cellIs" dxfId="45" priority="25" operator="greaterThan">
      <formula>2</formula>
    </cfRule>
  </conditionalFormatting>
  <conditionalFormatting sqref="U57:U72 AB57:AB72">
    <cfRule type="cellIs" dxfId="44" priority="22" operator="greaterThan">
      <formula>3</formula>
    </cfRule>
  </conditionalFormatting>
  <conditionalFormatting sqref="V57:V76 AC57:AC76">
    <cfRule type="cellIs" dxfId="43" priority="21" operator="greaterThan">
      <formula>1</formula>
    </cfRule>
  </conditionalFormatting>
  <conditionalFormatting sqref="W57:W72 AD57:AD72">
    <cfRule type="cellIs" dxfId="42" priority="20" operator="greaterThan">
      <formula>1</formula>
    </cfRule>
  </conditionalFormatting>
  <conditionalFormatting sqref="T81:T100 AA81:AA100">
    <cfRule type="cellIs" dxfId="41" priority="16" operator="equal">
      <formula>1</formula>
    </cfRule>
    <cfRule type="cellIs" dxfId="40" priority="17" operator="equal">
      <formula>1</formula>
    </cfRule>
    <cfRule type="cellIs" dxfId="39" priority="18" operator="greaterThan">
      <formula>2</formula>
    </cfRule>
  </conditionalFormatting>
  <conditionalFormatting sqref="U81:U96 AB81:AB96">
    <cfRule type="cellIs" dxfId="38" priority="15" operator="greaterThan">
      <formula>3</formula>
    </cfRule>
  </conditionalFormatting>
  <conditionalFormatting sqref="V81:V100 AC81:AC100">
    <cfRule type="cellIs" dxfId="37" priority="14" operator="greaterThan">
      <formula>1</formula>
    </cfRule>
  </conditionalFormatting>
  <conditionalFormatting sqref="W81:W96 AD81:AD96">
    <cfRule type="cellIs" dxfId="36" priority="13" operator="greaterThan">
      <formula>1</formula>
    </cfRule>
  </conditionalFormatting>
  <conditionalFormatting sqref="G9:G58 D9:D58 D60:D107 G60:G107">
    <cfRule type="cellIs" dxfId="35" priority="10" operator="equal">
      <formula>"失格報告書"</formula>
    </cfRule>
    <cfRule type="cellIs" dxfId="34" priority="11" operator="equal">
      <formula>"失格"</formula>
    </cfRule>
    <cfRule type="cellIs" dxfId="33" priority="43" operator="equal">
      <formula>"退場"</formula>
    </cfRule>
    <cfRule type="cellIs" dxfId="32" priority="44" operator="equal">
      <formula>"7m得点"</formula>
    </cfRule>
    <cfRule type="cellIs" dxfId="31" priority="45" operator="equal">
      <formula>"警告"</formula>
    </cfRule>
    <cfRule type="cellIs" dxfId="30" priority="46" operator="equal">
      <formula>"得点"</formula>
    </cfRule>
    <cfRule type="cellIs" dxfId="29" priority="51" operator="equal">
      <formula>"タイムアウト"</formula>
    </cfRule>
  </conditionalFormatting>
  <conditionalFormatting sqref="G59 D59">
    <cfRule type="cellIs" dxfId="28" priority="1" operator="equal">
      <formula>"失格報告書"</formula>
    </cfRule>
    <cfRule type="cellIs" dxfId="27" priority="2" operator="equal">
      <formula>"失格"</formula>
    </cfRule>
    <cfRule type="cellIs" dxfId="26" priority="3" operator="equal">
      <formula>"退場"</formula>
    </cfRule>
    <cfRule type="cellIs" dxfId="25" priority="4" operator="equal">
      <formula>"7m得点"</formula>
    </cfRule>
    <cfRule type="cellIs" dxfId="24" priority="5" operator="equal">
      <formula>"警告"</formula>
    </cfRule>
    <cfRule type="cellIs" dxfId="23" priority="6" operator="equal">
      <formula>"得点"</formula>
    </cfRule>
    <cfRule type="cellIs" dxfId="22" priority="7" operator="equal">
      <formula>"タイムアウト"</formula>
    </cfRule>
  </conditionalFormatting>
  <dataValidations count="5">
    <dataValidation type="list" imeMode="disabled" allowBlank="1" showInputMessage="1" showErrorMessage="1" sqref="D9:D107 G9:G107">
      <formula1>"得点,7m得点,7m失敗,警告,退場,タイムアウト,失格,失格報告書"</formula1>
    </dataValidation>
    <dataValidation type="list" allowBlank="1" showInputMessage="1" showErrorMessage="1" sqref="AF31 N5:N6 F5:F6">
      <formula1>",前,後"</formula1>
    </dataValidation>
    <dataValidation type="list" imeMode="disabled" allowBlank="1" showInputMessage="1" showErrorMessage="1" sqref="B9:B107">
      <formula1>"+c1,+k1,period"</formula1>
    </dataValidation>
    <dataValidation imeMode="disabled" allowBlank="1" showInputMessage="1" showErrorMessage="1" sqref="AE15 D5:E5 G5 L5:M5 O5 X15 X17 X19 X21 X23 X25 X27 AE27 AE25 AE23 AE21 AE19 AE17 C9:C108 F9:F107"/>
    <dataValidation imeMode="off" allowBlank="1" showInputMessage="1" showErrorMessage="1" sqref="E9:E107"/>
  </dataValidations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Y238"/>
  <sheetViews>
    <sheetView tabSelected="1" workbookViewId="0">
      <selection activeCell="B5" sqref="B5:C6"/>
    </sheetView>
  </sheetViews>
  <sheetFormatPr defaultRowHeight="13.5" x14ac:dyDescent="0.15"/>
  <cols>
    <col min="3" max="3" width="13.125" customWidth="1"/>
    <col min="4" max="4" width="9.75" customWidth="1"/>
    <col min="5" max="5" width="11.375" customWidth="1"/>
    <col min="6" max="6" width="7.875" customWidth="1"/>
    <col min="7" max="7" width="12.375" customWidth="1"/>
    <col min="8" max="8" width="4.875" customWidth="1"/>
    <col min="9" max="9" width="3.375" customWidth="1"/>
  </cols>
  <sheetData>
    <row r="1" spans="1:25" ht="16.5" customHeight="1" x14ac:dyDescent="0.15">
      <c r="A1" t="s">
        <v>164</v>
      </c>
      <c r="B1" s="270">
        <v>2016</v>
      </c>
      <c r="C1" t="s">
        <v>160</v>
      </c>
      <c r="D1" t="s">
        <v>165</v>
      </c>
      <c r="E1" s="393" t="s">
        <v>513</v>
      </c>
      <c r="F1" s="393"/>
      <c r="G1" s="393"/>
      <c r="H1" s="393"/>
      <c r="I1" s="393"/>
    </row>
    <row r="2" spans="1:25" ht="16.5" customHeight="1" x14ac:dyDescent="0.15">
      <c r="B2" s="270">
        <v>8</v>
      </c>
      <c r="C2" t="s">
        <v>161</v>
      </c>
      <c r="D2" t="s">
        <v>171</v>
      </c>
      <c r="E2" s="393" t="s">
        <v>512</v>
      </c>
      <c r="F2" s="393"/>
      <c r="G2" s="393"/>
      <c r="H2" s="393"/>
      <c r="I2" s="393"/>
    </row>
    <row r="3" spans="1:25" ht="16.5" customHeight="1" x14ac:dyDescent="0.15">
      <c r="B3" s="270">
        <v>2</v>
      </c>
      <c r="C3" t="s">
        <v>162</v>
      </c>
      <c r="D3" t="s">
        <v>166</v>
      </c>
      <c r="E3" s="300" t="s">
        <v>529</v>
      </c>
      <c r="F3" s="301"/>
      <c r="G3" s="174"/>
      <c r="H3" s="174"/>
      <c r="I3" s="271"/>
      <c r="J3" s="102" t="s">
        <v>11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</row>
    <row r="4" spans="1:25" ht="16.5" customHeight="1" x14ac:dyDescent="0.15">
      <c r="B4" s="273" t="s">
        <v>189</v>
      </c>
      <c r="C4" t="s">
        <v>163</v>
      </c>
      <c r="D4" t="s">
        <v>167</v>
      </c>
      <c r="E4" s="300" t="s">
        <v>190</v>
      </c>
      <c r="F4" s="329"/>
      <c r="G4" s="174"/>
      <c r="I4" s="271"/>
      <c r="J4" s="102" t="s">
        <v>7</v>
      </c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5" spans="1:25" ht="16.5" customHeight="1" x14ac:dyDescent="0.15">
      <c r="A5" s="394" t="s">
        <v>184</v>
      </c>
      <c r="B5" s="396" t="s">
        <v>192</v>
      </c>
      <c r="C5" s="397"/>
      <c r="D5" t="s">
        <v>168</v>
      </c>
      <c r="E5" s="300" t="s">
        <v>170</v>
      </c>
      <c r="F5" s="301"/>
      <c r="G5" s="174"/>
      <c r="I5" s="271"/>
      <c r="J5" s="79" t="s">
        <v>8</v>
      </c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</row>
    <row r="6" spans="1:25" ht="16.5" customHeight="1" x14ac:dyDescent="0.15">
      <c r="A6" s="395"/>
      <c r="B6" s="398"/>
      <c r="C6" s="399"/>
      <c r="D6" t="s">
        <v>169</v>
      </c>
      <c r="E6" s="300" t="s">
        <v>191</v>
      </c>
      <c r="F6" s="301"/>
      <c r="G6" s="174"/>
      <c r="I6" s="271" t="s">
        <v>17</v>
      </c>
      <c r="J6" s="79" t="s">
        <v>12</v>
      </c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</row>
    <row r="7" spans="1:25" ht="16.5" customHeight="1" x14ac:dyDescent="0.15">
      <c r="D7" t="s">
        <v>172</v>
      </c>
      <c r="F7" s="48"/>
      <c r="G7" s="174"/>
      <c r="I7" s="271"/>
      <c r="J7" s="79" t="s">
        <v>13</v>
      </c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16.5" customHeight="1" x14ac:dyDescent="0.15">
      <c r="A8" s="404" t="s">
        <v>125</v>
      </c>
      <c r="B8" s="403">
        <v>1</v>
      </c>
      <c r="C8" s="175" t="str">
        <f>VLOOKUP(B8,チーム情報一覧!A:C,3)</f>
        <v>済南学院高校</v>
      </c>
      <c r="D8" t="s">
        <v>173</v>
      </c>
      <c r="E8" s="270" t="s">
        <v>507</v>
      </c>
      <c r="F8" s="48"/>
      <c r="G8" s="174"/>
      <c r="I8" s="271"/>
      <c r="J8" s="79" t="s">
        <v>9</v>
      </c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16.5" customHeight="1" x14ac:dyDescent="0.15">
      <c r="A9" s="404"/>
      <c r="B9" s="403"/>
      <c r="C9" s="176" t="str">
        <f>VLOOKUP(B8,チーム情報一覧!A:F,6)</f>
        <v>済南学院</v>
      </c>
      <c r="D9" t="s">
        <v>173</v>
      </c>
      <c r="E9" s="270" t="s">
        <v>508</v>
      </c>
      <c r="F9" s="48"/>
      <c r="G9" s="174"/>
      <c r="I9" s="271"/>
      <c r="J9" s="272" t="s">
        <v>514</v>
      </c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6.5" customHeight="1" x14ac:dyDescent="0.15">
      <c r="A10" s="404" t="s">
        <v>126</v>
      </c>
      <c r="B10" s="402">
        <v>2</v>
      </c>
      <c r="C10" s="175" t="str">
        <f>VLOOKUP(B10,チーム情報一覧!A:C,3)</f>
        <v>最上農業高校</v>
      </c>
      <c r="D10" t="s">
        <v>174</v>
      </c>
      <c r="E10" s="270" t="s">
        <v>509</v>
      </c>
      <c r="F10" s="48"/>
      <c r="G10" s="174"/>
      <c r="I10" s="198"/>
      <c r="J10" s="197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</row>
    <row r="11" spans="1:25" ht="16.5" customHeight="1" x14ac:dyDescent="0.15">
      <c r="A11" s="404"/>
      <c r="B11" s="402"/>
      <c r="C11" s="176" t="str">
        <f>VLOOKUP(B10,チーム情報一覧!A:F,6)</f>
        <v>最上農業</v>
      </c>
      <c r="D11" t="s">
        <v>175</v>
      </c>
      <c r="E11" s="270" t="s">
        <v>506</v>
      </c>
      <c r="F11" s="48"/>
      <c r="G11" s="174"/>
      <c r="I11" s="271" t="s">
        <v>17</v>
      </c>
      <c r="J11" s="79" t="s">
        <v>10</v>
      </c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</row>
    <row r="12" spans="1:25" ht="16.5" customHeight="1" x14ac:dyDescent="0.15">
      <c r="D12" t="s">
        <v>176</v>
      </c>
      <c r="E12" s="270" t="s">
        <v>510</v>
      </c>
      <c r="F12" s="48"/>
      <c r="G12" s="174"/>
      <c r="I12" s="271"/>
      <c r="J12" s="79" t="s">
        <v>3</v>
      </c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</row>
    <row r="13" spans="1:25" ht="16.5" customHeight="1" x14ac:dyDescent="0.15">
      <c r="A13" s="267" t="s">
        <v>187</v>
      </c>
      <c r="B13" s="330" t="s">
        <v>511</v>
      </c>
      <c r="C13" s="268" t="str">
        <f>IF(B13="","",IF(B13="Ａチーム",C9,C11))</f>
        <v>済南学院</v>
      </c>
      <c r="D13" t="s">
        <v>176</v>
      </c>
      <c r="E13" s="270"/>
      <c r="F13" s="48"/>
      <c r="G13" s="174"/>
      <c r="I13" s="271"/>
      <c r="J13" s="79" t="s">
        <v>4</v>
      </c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</row>
    <row r="14" spans="1:25" ht="16.5" customHeight="1" x14ac:dyDescent="0.15">
      <c r="A14" s="319" t="s">
        <v>384</v>
      </c>
      <c r="B14" s="269">
        <v>3</v>
      </c>
      <c r="C14" s="400" t="str">
        <f>IF(B14="","",IF(B14=0,"延長なし",IF(B14=1,"7mTC",IF(B14=2,"第１延長→7mTC",IF(B14=3,"第１延長→第２延長→7mTC","")))))</f>
        <v>第１延長→第２延長→7mTC</v>
      </c>
      <c r="D14" s="401"/>
      <c r="E14" s="173"/>
      <c r="F14" s="173"/>
      <c r="G14" s="174"/>
      <c r="I14" s="271"/>
      <c r="J14" s="272" t="s">
        <v>514</v>
      </c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</row>
    <row r="15" spans="1:25" ht="16.5" customHeight="1" x14ac:dyDescent="0.15">
      <c r="A15" s="193" t="str">
        <f>VLOOKUP(B8,チーム情報一覧!A:F,6)</f>
        <v>済南学院</v>
      </c>
      <c r="B15" s="194" t="s">
        <v>128</v>
      </c>
      <c r="C15" s="245" t="s">
        <v>127</v>
      </c>
      <c r="D15" s="195" t="s">
        <v>186</v>
      </c>
      <c r="E15" s="193" t="str">
        <f>VLOOKUP(B10,チーム情報一覧!A:F,6)</f>
        <v>最上農業</v>
      </c>
      <c r="F15" s="194" t="s">
        <v>129</v>
      </c>
      <c r="G15" s="195" t="s">
        <v>127</v>
      </c>
      <c r="H15" s="195" t="s">
        <v>186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25" x14ac:dyDescent="0.15">
      <c r="A16" s="188">
        <f ca="1">IF(ISERROR(SMALL(選手情報一覧!D:D,ROW(A1))),"",INDIRECT("選手情報一覧!A"&amp;SMALL(選手情報一覧!D:D,ROW(A1))))</f>
        <v>1</v>
      </c>
      <c r="B16" s="191">
        <f ca="1">IF(A16="","",INDIRECT("選手情報一覧!o"&amp;SMALL(選手情報一覧!D:D,ROW(A1))))</f>
        <v>1</v>
      </c>
      <c r="C16" s="246" t="str">
        <f ca="1">IF(A16="","",INDIRECT("選手情報一覧!h"&amp;SMALL(選手情報一覧!D:D,ROW(A1))))</f>
        <v>長門 一の宮</v>
      </c>
      <c r="D16" s="252" t="str">
        <f ca="1">IF(A16="","",INDIRECT("選手情報一覧!p"&amp;SMALL(選手情報一覧!D:D,ROW(A1))))</f>
        <v>c</v>
      </c>
      <c r="E16" s="188">
        <f ca="1">IF(ISERROR(SMALL(選手情報一覧!E:E,ROW(A1))),"",INDIRECT("選手情報一覧!A"&amp;SMALL(選手情報一覧!E:E,ROW(A1))))</f>
        <v>17</v>
      </c>
      <c r="F16" s="191">
        <f ca="1">IF(E16="","",INDIRECT("選手情報一覧!o"&amp;SMALL(選手情報一覧!E:E,ROW(A1))))</f>
        <v>1</v>
      </c>
      <c r="G16" s="192" t="str">
        <f ca="1">IF(E16="","",INDIRECT("選手情報一覧!h"&amp;SMALL(選手情報一覧!E:E,ROW(A1))))</f>
        <v>周防 佐山</v>
      </c>
      <c r="H16" s="252">
        <f ca="1">IF(E16="","",INDIRECT("選手情報一覧!p"&amp;SMALL(選手情報一覧!E:E,ROW(A1))))</f>
        <v>0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</row>
    <row r="17" spans="1:25" x14ac:dyDescent="0.15">
      <c r="A17" s="179">
        <f ca="1">IF(ISERROR(SMALL(選手情報一覧!D:D,ROW(A2))),"",INDIRECT("選手情報一覧!A"&amp;SMALL(選手情報一覧!D:D,ROW(A2))))</f>
        <v>2</v>
      </c>
      <c r="B17" s="178">
        <f ca="1">IF(A17="","",INDIRECT("選手情報一覧!o"&amp;SMALL(選手情報一覧!D:D,ROW(A2))))</f>
        <v>2</v>
      </c>
      <c r="C17" s="247" t="str">
        <f ca="1">IF(A17="","",INDIRECT("選手情報一覧!h"&amp;SMALL(選手情報一覧!D:D,ROW(A2))))</f>
        <v>長門 湯本</v>
      </c>
      <c r="D17" s="180">
        <f ca="1">IF(A17="","",INDIRECT("選手情報一覧!p"&amp;SMALL(選手情報一覧!D:D,ROW(A2))))</f>
        <v>0</v>
      </c>
      <c r="E17" s="179">
        <f ca="1">IF(ISERROR(SMALL(選手情報一覧!E:E,ROW(A2))),"",INDIRECT("選手情報一覧!A"&amp;SMALL(選手情報一覧!E:E,ROW(A2))))</f>
        <v>18</v>
      </c>
      <c r="F17" s="178">
        <f ca="1">IF(E17="","",INDIRECT("選手情報一覧!o"&amp;SMALL(選手情報一覧!E:E,ROW(A2))))</f>
        <v>2</v>
      </c>
      <c r="G17" s="180" t="str">
        <f ca="1">IF(E17="","",INDIRECT("選手情報一覧!h"&amp;SMALL(選手情報一覧!E:E,ROW(A2))))</f>
        <v>周防 花岡</v>
      </c>
      <c r="H17" s="180">
        <f ca="1">IF(E17="","",INDIRECT("選手情報一覧!p"&amp;SMALL(選手情報一覧!E:E,ROW(A2))))</f>
        <v>0</v>
      </c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</row>
    <row r="18" spans="1:25" x14ac:dyDescent="0.15">
      <c r="A18" s="179">
        <f ca="1">IF(ISERROR(SMALL(選手情報一覧!D:D,ROW(A3))),"",INDIRECT("選手情報一覧!A"&amp;SMALL(選手情報一覧!D:D,ROW(A3))))</f>
        <v>3</v>
      </c>
      <c r="B18" s="178">
        <f ca="1">IF(A18="","",INDIRECT("選手情報一覧!o"&amp;SMALL(選手情報一覧!D:D,ROW(A3))))</f>
        <v>3</v>
      </c>
      <c r="C18" s="247" t="str">
        <f ca="1">IF(A18="","",INDIRECT("選手情報一覧!h"&amp;SMALL(選手情報一覧!D:D,ROW(A3))))</f>
        <v>長門 長沢</v>
      </c>
      <c r="D18" s="180">
        <f ca="1">IF(A18="","",INDIRECT("選手情報一覧!p"&amp;SMALL(選手情報一覧!D:D,ROW(A3))))</f>
        <v>0</v>
      </c>
      <c r="E18" s="179">
        <f ca="1">IF(ISERROR(SMALL(選手情報一覧!E:E,ROW(A3))),"",INDIRECT("選手情報一覧!A"&amp;SMALL(選手情報一覧!E:E,ROW(A3))))</f>
        <v>19</v>
      </c>
      <c r="F18" s="178">
        <f ca="1">IF(E18="","",INDIRECT("選手情報一覧!o"&amp;SMALL(選手情報一覧!E:E,ROW(A3))))</f>
        <v>3</v>
      </c>
      <c r="G18" s="180" t="str">
        <f ca="1">IF(E18="","",INDIRECT("選手情報一覧!h"&amp;SMALL(選手情報一覧!E:E,ROW(A3))))</f>
        <v>周防 下郷</v>
      </c>
      <c r="H18" s="180">
        <f ca="1">IF(E18="","",INDIRECT("選手情報一覧!p"&amp;SMALL(選手情報一覧!E:E,ROW(A3))))</f>
        <v>0</v>
      </c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</row>
    <row r="19" spans="1:25" x14ac:dyDescent="0.15">
      <c r="A19" s="179">
        <f ca="1">IF(ISERROR(SMALL(選手情報一覧!D:D,ROW(A4))),"",INDIRECT("選手情報一覧!A"&amp;SMALL(選手情報一覧!D:D,ROW(A4))))</f>
        <v>4</v>
      </c>
      <c r="B19" s="178">
        <f ca="1">IF(A19="","",INDIRECT("選手情報一覧!o"&amp;SMALL(選手情報一覧!D:D,ROW(A4))))</f>
        <v>4</v>
      </c>
      <c r="C19" s="247" t="str">
        <f ca="1">IF(A19="","",INDIRECT("選手情報一覧!h"&amp;SMALL(選手情報一覧!D:D,ROW(A4))))</f>
        <v>長門 本山</v>
      </c>
      <c r="D19" s="180">
        <f ca="1">IF(A19="","",INDIRECT("選手情報一覧!p"&amp;SMALL(選手情報一覧!D:D,ROW(A4))))</f>
        <v>0</v>
      </c>
      <c r="E19" s="179">
        <f ca="1">IF(ISERROR(SMALL(選手情報一覧!E:E,ROW(A4))),"",INDIRECT("選手情報一覧!A"&amp;SMALL(選手情報一覧!E:E,ROW(A4))))</f>
        <v>20</v>
      </c>
      <c r="F19" s="178">
        <f ca="1">IF(E19="","",INDIRECT("選手情報一覧!o"&amp;SMALL(選手情報一覧!E:E,ROW(A4))))</f>
        <v>4</v>
      </c>
      <c r="G19" s="180" t="str">
        <f ca="1">IF(E19="","",INDIRECT("選手情報一覧!h"&amp;SMALL(選手情報一覧!E:E,ROW(A4))))</f>
        <v>周防 高森</v>
      </c>
      <c r="H19" s="180">
        <f ca="1">IF(E19="","",INDIRECT("選手情報一覧!p"&amp;SMALL(選手情報一覧!E:E,ROW(A4))))</f>
        <v>0</v>
      </c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</row>
    <row r="20" spans="1:25" x14ac:dyDescent="0.15">
      <c r="A20" s="179">
        <f ca="1">IF(ISERROR(SMALL(選手情報一覧!D:D,ROW(A5))),"",INDIRECT("選手情報一覧!A"&amp;SMALL(選手情報一覧!D:D,ROW(A5))))</f>
        <v>5</v>
      </c>
      <c r="B20" s="178">
        <f ca="1">IF(A20="","",INDIRECT("選手情報一覧!o"&amp;SMALL(選手情報一覧!D:D,ROW(A5))))</f>
        <v>5</v>
      </c>
      <c r="C20" s="247" t="str">
        <f ca="1">IF(A20="","",INDIRECT("選手情報一覧!h"&amp;SMALL(選手情報一覧!D:D,ROW(A5))))</f>
        <v>長門 古市</v>
      </c>
      <c r="D20" s="180">
        <f ca="1">IF(A20="","",INDIRECT("選手情報一覧!p"&amp;SMALL(選手情報一覧!D:D,ROW(A5))))</f>
        <v>0</v>
      </c>
      <c r="E20" s="179">
        <f ca="1">IF(ISERROR(SMALL(選手情報一覧!E:E,ROW(A5))),"",INDIRECT("選手情報一覧!A"&amp;SMALL(選手情報一覧!E:E,ROW(A5))))</f>
        <v>21</v>
      </c>
      <c r="F20" s="178">
        <f ca="1">IF(E20="","",INDIRECT("選手情報一覧!o"&amp;SMALL(選手情報一覧!E:E,ROW(A5))))</f>
        <v>5</v>
      </c>
      <c r="G20" s="180" t="str">
        <f ca="1">IF(E20="","",INDIRECT("選手情報一覧!h"&amp;SMALL(選手情報一覧!E:E,ROW(A5))))</f>
        <v>周防 久保</v>
      </c>
      <c r="H20" s="180">
        <f ca="1">IF(E20="","",INDIRECT("選手情報一覧!p"&amp;SMALL(選手情報一覧!E:E,ROW(A5))))</f>
        <v>0</v>
      </c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  <row r="21" spans="1:25" x14ac:dyDescent="0.15">
      <c r="A21" s="179">
        <f ca="1">IF(ISERROR(SMALL(選手情報一覧!D:D,ROW(A6))),"",INDIRECT("選手情報一覧!A"&amp;SMALL(選手情報一覧!D:D,ROW(A6))))</f>
        <v>6</v>
      </c>
      <c r="B21" s="178">
        <f ca="1">IF(A21="","",INDIRECT("選手情報一覧!o"&amp;SMALL(選手情報一覧!D:D,ROW(A6))))</f>
        <v>6</v>
      </c>
      <c r="C21" s="247" t="str">
        <f ca="1">IF(A21="","",INDIRECT("選手情報一覧!h"&amp;SMALL(選手情報一覧!D:D,ROW(A6))))</f>
        <v>長門 二見</v>
      </c>
      <c r="D21" s="180">
        <f ca="1">IF(A21="","",INDIRECT("選手情報一覧!p"&amp;SMALL(選手情報一覧!D:D,ROW(A6))))</f>
        <v>0</v>
      </c>
      <c r="E21" s="179">
        <f ca="1">IF(ISERROR(SMALL(選手情報一覧!E:E,ROW(A6))),"",INDIRECT("選手情報一覧!A"&amp;SMALL(選手情報一覧!E:E,ROW(A6))))</f>
        <v>22</v>
      </c>
      <c r="F21" s="178">
        <f ca="1">IF(E21="","",INDIRECT("選手情報一覧!o"&amp;SMALL(選手情報一覧!E:E,ROW(A6))))</f>
        <v>6</v>
      </c>
      <c r="G21" s="180" t="str">
        <f ca="1">IF(E21="","",INDIRECT("選手情報一覧!h"&amp;SMALL(選手情報一覧!E:E,ROW(A6))))</f>
        <v>湯田 温泉</v>
      </c>
      <c r="H21" s="180" t="str">
        <f ca="1">IF(E21="","",INDIRECT("選手情報一覧!p"&amp;SMALL(選手情報一覧!E:E,ROW(A6))))</f>
        <v>c</v>
      </c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</row>
    <row r="22" spans="1:25" x14ac:dyDescent="0.15">
      <c r="A22" s="179">
        <f ca="1">IF(ISERROR(SMALL(選手情報一覧!D:D,ROW(A7))),"",INDIRECT("選手情報一覧!A"&amp;SMALL(選手情報一覧!D:D,ROW(A7))))</f>
        <v>7</v>
      </c>
      <c r="B22" s="178">
        <f ca="1">IF(A22="","",INDIRECT("選手情報一覧!o"&amp;SMALL(選手情報一覧!D:D,ROW(A7))))</f>
        <v>7</v>
      </c>
      <c r="C22" s="247" t="str">
        <f ca="1">IF(A22="","",INDIRECT("選手情報一覧!h"&amp;SMALL(選手情報一覧!D:D,ROW(A7))))</f>
        <v>長門 粟野</v>
      </c>
      <c r="D22" s="180">
        <f ca="1">IF(A22="","",INDIRECT("選手情報一覧!p"&amp;SMALL(選手情報一覧!D:D,ROW(A7))))</f>
        <v>0</v>
      </c>
      <c r="E22" s="179">
        <f ca="1">IF(ISERROR(SMALL(選手情報一覧!E:E,ROW(A7))),"",INDIRECT("選手情報一覧!A"&amp;SMALL(選手情報一覧!E:E,ROW(A7))))</f>
        <v>23</v>
      </c>
      <c r="F22" s="178">
        <f ca="1">IF(E22="","",INDIRECT("選手情報一覧!o"&amp;SMALL(選手情報一覧!E:E,ROW(A7))))</f>
        <v>7</v>
      </c>
      <c r="G22" s="180" t="str">
        <f ca="1">IF(E22="","",INDIRECT("選手情報一覧!h"&amp;SMALL(選手情報一覧!E:E,ROW(A7))))</f>
        <v>宇部 岬</v>
      </c>
      <c r="H22" s="180">
        <f ca="1">IF(E22="","",INDIRECT("選手情報一覧!p"&amp;SMALL(選手情報一覧!E:E,ROW(A7))))</f>
        <v>0</v>
      </c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</row>
    <row r="23" spans="1:25" x14ac:dyDescent="0.15">
      <c r="A23" s="179">
        <f ca="1">IF(ISERROR(SMALL(選手情報一覧!D:D,ROW(A8))),"",INDIRECT("選手情報一覧!A"&amp;SMALL(選手情報一覧!D:D,ROW(A8))))</f>
        <v>8</v>
      </c>
      <c r="B23" s="178">
        <f ca="1">IF(A23="","",INDIRECT("選手情報一覧!o"&amp;SMALL(選手情報一覧!D:D,ROW(A8))))</f>
        <v>8</v>
      </c>
      <c r="C23" s="247" t="str">
        <f ca="1">IF(A23="","",INDIRECT("選手情報一覧!h"&amp;SMALL(選手情報一覧!D:D,ROW(A8))))</f>
        <v>長門 三隅</v>
      </c>
      <c r="D23" s="180">
        <f ca="1">IF(A23="","",INDIRECT("選手情報一覧!p"&amp;SMALL(選手情報一覧!D:D,ROW(A8))))</f>
        <v>0</v>
      </c>
      <c r="E23" s="179">
        <f ca="1">IF(ISERROR(SMALL(選手情報一覧!E:E,ROW(A8))),"",INDIRECT("選手情報一覧!A"&amp;SMALL(選手情報一覧!E:E,ROW(A8))))</f>
        <v>24</v>
      </c>
      <c r="F23" s="178">
        <f ca="1">IF(E23="","",INDIRECT("選手情報一覧!o"&amp;SMALL(選手情報一覧!E:E,ROW(A8))))</f>
        <v>8</v>
      </c>
      <c r="G23" s="180" t="str">
        <f ca="1">IF(E23="","",INDIRECT("選手情報一覧!h"&amp;SMALL(選手情報一覧!E:E,ROW(A8))))</f>
        <v>宇部 新川</v>
      </c>
      <c r="H23" s="180">
        <f ca="1">IF(E23="","",INDIRECT("選手情報一覧!p"&amp;SMALL(選手情報一覧!E:E,ROW(A8))))</f>
        <v>0</v>
      </c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</row>
    <row r="24" spans="1:25" x14ac:dyDescent="0.15">
      <c r="A24" s="179">
        <f ca="1">IF(ISERROR(SMALL(選手情報一覧!D:D,ROW(A9))),"",INDIRECT("選手情報一覧!A"&amp;SMALL(選手情報一覧!D:D,ROW(A9))))</f>
        <v>9</v>
      </c>
      <c r="B24" s="178">
        <f ca="1">IF(A24="","",INDIRECT("選手情報一覧!o"&amp;SMALL(選手情報一覧!D:D,ROW(A9))))</f>
        <v>9</v>
      </c>
      <c r="C24" s="247" t="str">
        <f ca="1">IF(A24="","",INDIRECT("選手情報一覧!h"&amp;SMALL(選手情報一覧!D:D,ROW(A9))))</f>
        <v>長門 大井</v>
      </c>
      <c r="D24" s="180">
        <f ca="1">IF(A24="","",INDIRECT("選手情報一覧!p"&amp;SMALL(選手情報一覧!D:D,ROW(A9))))</f>
        <v>0</v>
      </c>
      <c r="E24" s="179">
        <f ca="1">IF(ISERROR(SMALL(選手情報一覧!E:E,ROW(A9))),"",INDIRECT("選手情報一覧!A"&amp;SMALL(選手情報一覧!E:E,ROW(A9))))</f>
        <v>25</v>
      </c>
      <c r="F24" s="178">
        <f ca="1">IF(E24="","",INDIRECT("選手情報一覧!o"&amp;SMALL(選手情報一覧!E:E,ROW(A9))))</f>
        <v>9</v>
      </c>
      <c r="G24" s="180" t="str">
        <f ca="1">IF(E24="","",INDIRECT("選手情報一覧!h"&amp;SMALL(選手情報一覧!E:E,ROW(A9))))</f>
        <v>小野田 港</v>
      </c>
      <c r="H24" s="180">
        <f ca="1">IF(E24="","",INDIRECT("選手情報一覧!p"&amp;SMALL(選手情報一覧!E:E,ROW(A9))))</f>
        <v>0</v>
      </c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</row>
    <row r="25" spans="1:25" x14ac:dyDescent="0.15">
      <c r="A25" s="179">
        <f ca="1">IF(ISERROR(SMALL(選手情報一覧!D:D,ROW(A10))),"",INDIRECT("選手情報一覧!A"&amp;SMALL(選手情報一覧!D:D,ROW(A10))))</f>
        <v>10</v>
      </c>
      <c r="B25" s="178">
        <f ca="1">IF(A25="","",INDIRECT("選手情報一覧!o"&amp;SMALL(選手情報一覧!D:D,ROW(A10))))</f>
        <v>10</v>
      </c>
      <c r="C25" s="247" t="str">
        <f ca="1">IF(A25="","",INDIRECT("選手情報一覧!h"&amp;SMALL(選手情報一覧!D:D,ROW(A10))))</f>
        <v>宇賀 本郷</v>
      </c>
      <c r="D25" s="180">
        <f ca="1">IF(A25="","",INDIRECT("選手情報一覧!p"&amp;SMALL(選手情報一覧!D:D,ROW(A10))))</f>
        <v>0</v>
      </c>
      <c r="E25" s="179">
        <f ca="1">IF(ISERROR(SMALL(選手情報一覧!E:E,ROW(A10))),"",INDIRECT("選手情報一覧!A"&amp;SMALL(選手情報一覧!E:E,ROW(A10))))</f>
        <v>26</v>
      </c>
      <c r="F25" s="178">
        <f ca="1">IF(E25="","",INDIRECT("選手情報一覧!o"&amp;SMALL(選手情報一覧!E:E,ROW(A10))))</f>
        <v>10</v>
      </c>
      <c r="G25" s="180" t="str">
        <f ca="1">IF(E25="","",INDIRECT("選手情報一覧!h"&amp;SMALL(選手情報一覧!E:E,ROW(A10))))</f>
        <v>浜 河内</v>
      </c>
      <c r="H25" s="180">
        <f ca="1">IF(E25="","",INDIRECT("選手情報一覧!p"&amp;SMALL(選手情報一覧!E:E,ROW(A10))))</f>
        <v>0</v>
      </c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</row>
    <row r="26" spans="1:25" x14ac:dyDescent="0.15">
      <c r="A26" s="179">
        <f ca="1">IF(ISERROR(SMALL(選手情報一覧!D:D,ROW(A11))),"",INDIRECT("選手情報一覧!A"&amp;SMALL(選手情報一覧!D:D,ROW(A11))))</f>
        <v>11</v>
      </c>
      <c r="B26" s="178">
        <f ca="1">IF(A26="","",INDIRECT("選手情報一覧!o"&amp;SMALL(選手情報一覧!D:D,ROW(A11))))</f>
        <v>11</v>
      </c>
      <c r="C26" s="247" t="str">
        <f ca="1">IF(A26="","",INDIRECT("選手情報一覧!h"&amp;SMALL(選手情報一覧!D:D,ROW(A11))))</f>
        <v>石見 横田</v>
      </c>
      <c r="D26" s="180">
        <f ca="1">IF(A26="","",INDIRECT("選手情報一覧!p"&amp;SMALL(選手情報一覧!D:D,ROW(A11))))</f>
        <v>0</v>
      </c>
      <c r="E26" s="179">
        <f ca="1">IF(ISERROR(SMALL(選手情報一覧!E:E,ROW(A11))),"",INDIRECT("選手情報一覧!A"&amp;SMALL(選手情報一覧!E:E,ROW(A11))))</f>
        <v>27</v>
      </c>
      <c r="F26" s="178">
        <f ca="1">IF(E26="","",INDIRECT("選手情報一覧!o"&amp;SMALL(選手情報一覧!E:E,ROW(A11))))</f>
        <v>11</v>
      </c>
      <c r="G26" s="180" t="str">
        <f ca="1">IF(E26="","",INDIRECT("選手情報一覧!h"&amp;SMALL(選手情報一覧!E:E,ROW(A11))))</f>
        <v>守内 かさ神</v>
      </c>
      <c r="H26" s="180">
        <f ca="1">IF(E26="","",INDIRECT("選手情報一覧!p"&amp;SMALL(選手情報一覧!E:E,ROW(A11))))</f>
        <v>0</v>
      </c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</row>
    <row r="27" spans="1:25" x14ac:dyDescent="0.15">
      <c r="A27" s="179">
        <f ca="1">IF(ISERROR(SMALL(選手情報一覧!D:D,ROW(A12))),"",INDIRECT("選手情報一覧!A"&amp;SMALL(選手情報一覧!D:D,ROW(A12))))</f>
        <v>12</v>
      </c>
      <c r="B27" s="178">
        <f ca="1">IF(A27="","",INDIRECT("選手情報一覧!o"&amp;SMALL(選手情報一覧!D:D,ROW(A12))))</f>
        <v>12</v>
      </c>
      <c r="C27" s="247" t="str">
        <f ca="1">IF(A27="","",INDIRECT("選手情報一覧!h"&amp;SMALL(選手情報一覧!D:D,ROW(A12))))</f>
        <v>石見 津田</v>
      </c>
      <c r="D27" s="180">
        <f ca="1">IF(A27="","",INDIRECT("選手情報一覧!p"&amp;SMALL(選手情報一覧!D:D,ROW(A12))))</f>
        <v>0</v>
      </c>
      <c r="E27" s="179">
        <f ca="1">IF(ISERROR(SMALL(選手情報一覧!E:E,ROW(A12))),"",INDIRECT("選手情報一覧!A"&amp;SMALL(選手情報一覧!E:E,ROW(A12))))</f>
        <v>28</v>
      </c>
      <c r="F27" s="178">
        <f ca="1">IF(E27="","",INDIRECT("選手情報一覧!o"&amp;SMALL(選手情報一覧!E:E,ROW(A12))))</f>
        <v>12</v>
      </c>
      <c r="G27" s="180" t="str">
        <f ca="1">IF(E27="","",INDIRECT("選手情報一覧!h"&amp;SMALL(選手情報一覧!E:E,ROW(A12))))</f>
        <v>清流 新岩国</v>
      </c>
      <c r="H27" s="180">
        <f ca="1">IF(E27="","",INDIRECT("選手情報一覧!p"&amp;SMALL(選手情報一覧!E:E,ROW(A12))))</f>
        <v>0</v>
      </c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</row>
    <row r="28" spans="1:25" x14ac:dyDescent="0.15">
      <c r="A28" s="179">
        <f ca="1">IF(ISERROR(SMALL(選手情報一覧!D:D,ROW(A13))),"",INDIRECT("選手情報一覧!A"&amp;SMALL(選手情報一覧!D:D,ROW(A13))))</f>
        <v>13</v>
      </c>
      <c r="B28" s="178">
        <f ca="1">IF(A28="","",INDIRECT("選手情報一覧!o"&amp;SMALL(選手情報一覧!D:D,ROW(A13))))</f>
        <v>13</v>
      </c>
      <c r="C28" s="247" t="str">
        <f ca="1">IF(A28="","",INDIRECT("選手情報一覧!h"&amp;SMALL(選手情報一覧!D:D,ROW(A13))))</f>
        <v>三保 三隅</v>
      </c>
      <c r="D28" s="180">
        <f ca="1">IF(A28="","",INDIRECT("選手情報一覧!p"&amp;SMALL(選手情報一覧!D:D,ROW(A13))))</f>
        <v>0</v>
      </c>
      <c r="E28" s="179">
        <f ca="1">IF(ISERROR(SMALL(選手情報一覧!E:E,ROW(A13))),"",INDIRECT("選手情報一覧!A"&amp;SMALL(選手情報一覧!E:E,ROW(A13))))</f>
        <v>29</v>
      </c>
      <c r="F28" s="178">
        <f ca="1">IF(E28="","",INDIRECT("選手情報一覧!o"&amp;SMALL(選手情報一覧!E:E,ROW(A13))))</f>
        <v>13</v>
      </c>
      <c r="G28" s="180" t="str">
        <f ca="1">IF(E28="","",INDIRECT("選手情報一覧!h"&amp;SMALL(選手情報一覧!E:E,ROW(A13))))</f>
        <v>和木 厚保</v>
      </c>
      <c r="H28" s="180">
        <f ca="1">IF(E28="","",INDIRECT("選手情報一覧!p"&amp;SMALL(選手情報一覧!E:E,ROW(A13))))</f>
        <v>0</v>
      </c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</row>
    <row r="29" spans="1:25" x14ac:dyDescent="0.15">
      <c r="A29" s="179">
        <f ca="1">IF(ISERROR(SMALL(選手情報一覧!D:D,ROW(A14))),"",INDIRECT("選手情報一覧!A"&amp;SMALL(選手情報一覧!D:D,ROW(A14))))</f>
        <v>14</v>
      </c>
      <c r="B29" s="178">
        <f ca="1">IF(A29="","",INDIRECT("選手情報一覧!o"&amp;SMALL(選手情報一覧!D:D,ROW(A14))))</f>
        <v>14</v>
      </c>
      <c r="C29" s="247" t="str">
        <f ca="1">IF(A29="","",INDIRECT("選手情報一覧!h"&amp;SMALL(選手情報一覧!D:D,ROW(A14))))</f>
        <v>梶栗 郷台地</v>
      </c>
      <c r="D29" s="180">
        <f ca="1">IF(A29="","",INDIRECT("選手情報一覧!p"&amp;SMALL(選手情報一覧!D:D,ROW(A14))))</f>
        <v>0</v>
      </c>
      <c r="E29" s="179">
        <f ca="1">IF(ISERROR(SMALL(選手情報一覧!E:E,ROW(A14))),"",INDIRECT("選手情報一覧!A"&amp;SMALL(選手情報一覧!E:E,ROW(A14))))</f>
        <v>30</v>
      </c>
      <c r="F29" s="178">
        <f ca="1">IF(E29="","",INDIRECT("選手情報一覧!o"&amp;SMALL(選手情報一覧!E:E,ROW(A14))))</f>
        <v>14</v>
      </c>
      <c r="G29" s="180" t="str">
        <f ca="1">IF(E29="","",INDIRECT("選手情報一覧!h"&amp;SMALL(選手情報一覧!E:E,ROW(A14))))</f>
        <v>戸田 生野屋</v>
      </c>
      <c r="H29" s="180">
        <f ca="1">IF(E29="","",INDIRECT("選手情報一覧!p"&amp;SMALL(選手情報一覧!E:E,ROW(A14))))</f>
        <v>0</v>
      </c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</row>
    <row r="30" spans="1:25" x14ac:dyDescent="0.15">
      <c r="A30" s="179">
        <f ca="1">IF(ISERROR(SMALL(選手情報一覧!D:D,ROW(A15))),"",INDIRECT("選手情報一覧!A"&amp;SMALL(選手情報一覧!D:D,ROW(A15))))</f>
        <v>15</v>
      </c>
      <c r="B30" s="178">
        <f ca="1">IF(A30="","",INDIRECT("選手情報一覧!o"&amp;SMALL(選手情報一覧!D:D,ROW(A15))))</f>
        <v>15</v>
      </c>
      <c r="C30" s="247" t="str">
        <f ca="1">IF(A30="","",INDIRECT("選手情報一覧!h"&amp;SMALL(選手情報一覧!D:D,ROW(A15))))</f>
        <v>宇田 郷</v>
      </c>
      <c r="D30" s="180">
        <f ca="1">IF(A30="","",INDIRECT("選手情報一覧!p"&amp;SMALL(選手情報一覧!D:D,ROW(A15))))</f>
        <v>0</v>
      </c>
      <c r="E30" s="179">
        <f ca="1">IF(ISERROR(SMALL(選手情報一覧!E:E,ROW(A15))),"",INDIRECT("選手情報一覧!A"&amp;SMALL(選手情報一覧!E:E,ROW(A15))))</f>
        <v>31</v>
      </c>
      <c r="F30" s="178">
        <f ca="1">IF(E30="","",INDIRECT("選手情報一覧!o"&amp;SMALL(選手情報一覧!E:E,ROW(A15))))</f>
        <v>15</v>
      </c>
      <c r="G30" s="180" t="str">
        <f ca="1">IF(E30="","",INDIRECT("選手情報一覧!h"&amp;SMALL(選手情報一覧!E:E,ROW(A15))))</f>
        <v>目出 特牛</v>
      </c>
      <c r="H30" s="180">
        <f ca="1">IF(E30="","",INDIRECT("選手情報一覧!p"&amp;SMALL(選手情報一覧!E:E,ROW(A15))))</f>
        <v>0</v>
      </c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</row>
    <row r="31" spans="1:25" x14ac:dyDescent="0.15">
      <c r="A31" s="185">
        <f ca="1">IF(ISERROR(SMALL(選手情報一覧!D:D,ROW(A16))),"",INDIRECT("選手情報一覧!A"&amp;SMALL(選手情報一覧!D:D,ROW(A16))))</f>
        <v>16</v>
      </c>
      <c r="B31" s="186">
        <f ca="1">IF(A31="","",INDIRECT("選手情報一覧!o"&amp;SMALL(選手情報一覧!D:D,ROW(A16))))</f>
        <v>16</v>
      </c>
      <c r="C31" s="248" t="str">
        <f ca="1">IF(A31="","",INDIRECT("選手情報一覧!h"&amp;SMALL(選手情報一覧!D:D,ROW(A16))))</f>
        <v>戸田 小浜</v>
      </c>
      <c r="D31" s="253">
        <f ca="1">IF(A31="","",INDIRECT("選手情報一覧!p"&amp;SMALL(選手情報一覧!D:D,ROW(A16))))</f>
        <v>0</v>
      </c>
      <c r="E31" s="185">
        <f ca="1">IF(ISERROR(SMALL(選手情報一覧!E:E,ROW(A16))),"",INDIRECT("選手情報一覧!A"&amp;SMALL(選手情報一覧!E:E,ROW(A16))))</f>
        <v>32</v>
      </c>
      <c r="F31" s="186">
        <f ca="1">IF(E31="","",INDIRECT("選手情報一覧!o"&amp;SMALL(選手情報一覧!E:E,ROW(A16))))</f>
        <v>16</v>
      </c>
      <c r="G31" s="187" t="str">
        <f ca="1">IF(E31="","",INDIRECT("選手情報一覧!h"&amp;SMALL(選手情報一覧!E:E,ROW(A16))))</f>
        <v>幡生 厚東</v>
      </c>
      <c r="H31" s="253">
        <f ca="1">IF(E31="","",INDIRECT("選手情報一覧!p"&amp;SMALL(選手情報一覧!E:E,ROW(A16))))</f>
        <v>0</v>
      </c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</row>
    <row r="32" spans="1:25" x14ac:dyDescent="0.15">
      <c r="A32" s="193"/>
      <c r="B32" s="194" t="s">
        <v>130</v>
      </c>
      <c r="C32" s="245"/>
      <c r="D32" s="195"/>
      <c r="E32" s="193"/>
      <c r="F32" s="194" t="s">
        <v>130</v>
      </c>
      <c r="G32" s="195"/>
      <c r="H32" s="195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</row>
    <row r="33" spans="1:25" x14ac:dyDescent="0.15">
      <c r="A33" s="188"/>
      <c r="B33" s="189" t="s">
        <v>188</v>
      </c>
      <c r="C33" s="249" t="str">
        <f>VLOOKUP($B$8,チーム情報一覧!$A:AE,16,FALSE)</f>
        <v>俵山 温泉</v>
      </c>
      <c r="D33" s="254"/>
      <c r="E33" s="188"/>
      <c r="F33" s="189" t="s">
        <v>188</v>
      </c>
      <c r="G33" s="190" t="str">
        <f>VLOOKUP($B$10,チーム情報一覧!$A:AE,16,FALSE)</f>
        <v>東 新川</v>
      </c>
      <c r="H33" s="25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</row>
    <row r="34" spans="1:25" x14ac:dyDescent="0.15">
      <c r="A34" s="179"/>
      <c r="B34" s="177" t="s">
        <v>131</v>
      </c>
      <c r="C34" s="250" t="str">
        <f>VLOOKUP($B$8,チーム情報一覧!$A:AE,21,FALSE)</f>
        <v>川棚 温泉</v>
      </c>
      <c r="D34" s="181"/>
      <c r="E34" s="179"/>
      <c r="F34" s="177" t="s">
        <v>131</v>
      </c>
      <c r="G34" s="181" t="str">
        <f>VLOOKUP($B$10,チーム情報一覧!$A:AE,21,FALSE)</f>
        <v>西 岩国</v>
      </c>
      <c r="H34" s="181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</row>
    <row r="35" spans="1:25" x14ac:dyDescent="0.15">
      <c r="A35" s="179"/>
      <c r="B35" s="177" t="s">
        <v>132</v>
      </c>
      <c r="C35" s="250" t="str">
        <f>VLOOKUP($B$8,チーム情報一覧!$A:AE,26,FALSE)</f>
        <v>湯本 温泉</v>
      </c>
      <c r="D35" s="181"/>
      <c r="E35" s="179"/>
      <c r="F35" s="177" t="s">
        <v>132</v>
      </c>
      <c r="G35" s="181" t="str">
        <f>VLOOKUP($B$10,チーム情報一覧!$A:AE,26,FALSE)</f>
        <v>南 小野田</v>
      </c>
      <c r="H35" s="181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</row>
    <row r="36" spans="1:25" x14ac:dyDescent="0.15">
      <c r="A36" s="182"/>
      <c r="B36" s="183" t="s">
        <v>133</v>
      </c>
      <c r="C36" s="251" t="str">
        <f>VLOOKUP($B$8,チーム情報一覧!$A:AE,31,FALSE)</f>
        <v>於福 温泉</v>
      </c>
      <c r="D36" s="184"/>
      <c r="E36" s="182"/>
      <c r="F36" s="183" t="s">
        <v>133</v>
      </c>
      <c r="G36" s="184" t="str">
        <f>VLOOKUP($B$10,チーム情報一覧!$A:AE,31,FALSE)</f>
        <v>北 河内</v>
      </c>
      <c r="H36" s="18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</row>
    <row r="37" spans="1:25" x14ac:dyDescent="0.15"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</row>
    <row r="38" spans="1:25" x14ac:dyDescent="0.15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</row>
    <row r="39" spans="1:25" x14ac:dyDescent="0.15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</row>
    <row r="40" spans="1:25" x14ac:dyDescent="0.15">
      <c r="A40" s="174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</row>
    <row r="41" spans="1:25" x14ac:dyDescent="0.15">
      <c r="A41" s="174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</row>
    <row r="42" spans="1:25" x14ac:dyDescent="0.15">
      <c r="A42" s="174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</row>
    <row r="43" spans="1:25" x14ac:dyDescent="0.15">
      <c r="A43" s="174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</row>
    <row r="44" spans="1:25" x14ac:dyDescent="0.15">
      <c r="A44" s="174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</row>
    <row r="45" spans="1:25" x14ac:dyDescent="0.15">
      <c r="A45" s="174"/>
      <c r="B45" s="174"/>
      <c r="C45" s="174"/>
      <c r="D45" s="174"/>
      <c r="E45" s="196"/>
      <c r="F45" s="196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</row>
    <row r="46" spans="1:25" x14ac:dyDescent="0.15">
      <c r="A46" s="174"/>
      <c r="B46" s="174"/>
      <c r="C46" s="174"/>
      <c r="D46" s="174"/>
      <c r="E46" s="196"/>
      <c r="F46" s="196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</row>
    <row r="47" spans="1:25" x14ac:dyDescent="0.15">
      <c r="A47" s="174"/>
      <c r="B47" s="174"/>
      <c r="C47" s="174"/>
      <c r="D47" s="174"/>
      <c r="E47" s="196"/>
      <c r="F47" s="196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</row>
    <row r="48" spans="1:25" x14ac:dyDescent="0.15">
      <c r="A48" s="174"/>
      <c r="B48" s="174"/>
      <c r="C48" s="174"/>
      <c r="D48" s="174"/>
      <c r="E48" s="196"/>
      <c r="F48" s="196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</row>
    <row r="49" spans="1:24" x14ac:dyDescent="0.15">
      <c r="A49" s="174"/>
      <c r="B49" s="174"/>
      <c r="C49" s="174"/>
      <c r="D49" s="174"/>
      <c r="E49" s="196"/>
      <c r="F49" s="196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</row>
    <row r="50" spans="1:24" x14ac:dyDescent="0.15">
      <c r="A50" s="174"/>
      <c r="B50" s="174"/>
      <c r="C50" s="174"/>
      <c r="D50" s="174"/>
      <c r="E50" s="196"/>
      <c r="F50" s="196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</row>
    <row r="51" spans="1:24" x14ac:dyDescent="0.15">
      <c r="A51" s="174"/>
      <c r="B51" s="174"/>
      <c r="C51" s="174"/>
      <c r="D51" s="174"/>
      <c r="E51" s="196"/>
      <c r="F51" s="196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</row>
    <row r="52" spans="1:24" x14ac:dyDescent="0.15">
      <c r="A52" s="174"/>
      <c r="B52" s="174"/>
      <c r="C52" s="174"/>
      <c r="D52" s="174"/>
      <c r="E52" s="196"/>
      <c r="F52" s="196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</row>
    <row r="53" spans="1:24" x14ac:dyDescent="0.15">
      <c r="A53" s="174"/>
      <c r="B53" s="174"/>
      <c r="C53" s="174"/>
      <c r="D53" s="174"/>
      <c r="E53" s="196"/>
      <c r="F53" s="196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</row>
    <row r="54" spans="1:24" x14ac:dyDescent="0.15">
      <c r="A54" s="174"/>
      <c r="B54" s="174"/>
      <c r="C54" s="174"/>
      <c r="D54" s="174"/>
      <c r="E54" s="196"/>
      <c r="F54" s="196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</row>
    <row r="55" spans="1:24" x14ac:dyDescent="0.15">
      <c r="A55" s="174"/>
      <c r="B55" s="174"/>
      <c r="C55" s="174"/>
      <c r="D55" s="174"/>
      <c r="E55" s="196"/>
      <c r="F55" s="196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</row>
    <row r="56" spans="1:24" x14ac:dyDescent="0.15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</row>
    <row r="57" spans="1:24" x14ac:dyDescent="0.15"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</row>
    <row r="58" spans="1:24" x14ac:dyDescent="0.15"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</row>
    <row r="59" spans="1:24" x14ac:dyDescent="0.15"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</row>
    <row r="60" spans="1:24" x14ac:dyDescent="0.15"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</row>
    <row r="61" spans="1:24" x14ac:dyDescent="0.15"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</row>
    <row r="62" spans="1:24" x14ac:dyDescent="0.15"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</row>
    <row r="63" spans="1:24" x14ac:dyDescent="0.15"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</row>
    <row r="64" spans="1:24" x14ac:dyDescent="0.15"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</row>
    <row r="65" spans="7:24" x14ac:dyDescent="0.15"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</row>
    <row r="66" spans="7:24" x14ac:dyDescent="0.15"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</row>
    <row r="67" spans="7:24" x14ac:dyDescent="0.15"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</row>
    <row r="68" spans="7:24" x14ac:dyDescent="0.15"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</row>
    <row r="69" spans="7:24" x14ac:dyDescent="0.15"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</row>
    <row r="70" spans="7:24" x14ac:dyDescent="0.15"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</row>
    <row r="71" spans="7:24" x14ac:dyDescent="0.15"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</row>
    <row r="72" spans="7:24" x14ac:dyDescent="0.15"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</row>
    <row r="73" spans="7:24" x14ac:dyDescent="0.15"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</row>
    <row r="74" spans="7:24" x14ac:dyDescent="0.15"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</row>
    <row r="75" spans="7:24" x14ac:dyDescent="0.15"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</row>
    <row r="76" spans="7:24" x14ac:dyDescent="0.15"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</row>
    <row r="77" spans="7:24" x14ac:dyDescent="0.15"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</row>
    <row r="78" spans="7:24" x14ac:dyDescent="0.15"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</row>
    <row r="79" spans="7:24" x14ac:dyDescent="0.15"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</row>
    <row r="80" spans="7:24" x14ac:dyDescent="0.15"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</row>
    <row r="81" spans="7:24" x14ac:dyDescent="0.15"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</row>
    <row r="82" spans="7:24" x14ac:dyDescent="0.15"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</row>
    <row r="83" spans="7:24" x14ac:dyDescent="0.15"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</row>
    <row r="84" spans="7:24" x14ac:dyDescent="0.15"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</row>
    <row r="85" spans="7:24" x14ac:dyDescent="0.15"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</row>
    <row r="86" spans="7:24" x14ac:dyDescent="0.15"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</row>
    <row r="87" spans="7:24" x14ac:dyDescent="0.15"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</row>
    <row r="88" spans="7:24" x14ac:dyDescent="0.15"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</row>
    <row r="89" spans="7:24" x14ac:dyDescent="0.15"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</row>
    <row r="90" spans="7:24" x14ac:dyDescent="0.15"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</row>
    <row r="91" spans="7:24" x14ac:dyDescent="0.15"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</row>
    <row r="92" spans="7:24" x14ac:dyDescent="0.15"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</row>
    <row r="93" spans="7:24" x14ac:dyDescent="0.15"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</row>
    <row r="94" spans="7:24" x14ac:dyDescent="0.15"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</row>
    <row r="95" spans="7:24" x14ac:dyDescent="0.15"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</row>
    <row r="96" spans="7:24" x14ac:dyDescent="0.15"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</row>
    <row r="97" spans="7:24" x14ac:dyDescent="0.15"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</row>
    <row r="98" spans="7:24" x14ac:dyDescent="0.15"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</row>
    <row r="99" spans="7:24" x14ac:dyDescent="0.15"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</row>
    <row r="100" spans="7:24" x14ac:dyDescent="0.15"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</row>
    <row r="101" spans="7:24" x14ac:dyDescent="0.15"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</row>
    <row r="102" spans="7:24" x14ac:dyDescent="0.15"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</row>
    <row r="103" spans="7:24" x14ac:dyDescent="0.15"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</row>
    <row r="104" spans="7:24" x14ac:dyDescent="0.15"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</row>
    <row r="105" spans="7:24" x14ac:dyDescent="0.15"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</row>
    <row r="106" spans="7:24" x14ac:dyDescent="0.15"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</row>
    <row r="107" spans="7:24" x14ac:dyDescent="0.15"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</row>
    <row r="108" spans="7:24" x14ac:dyDescent="0.15"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</row>
    <row r="109" spans="7:24" x14ac:dyDescent="0.15"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</row>
    <row r="110" spans="7:24" x14ac:dyDescent="0.15"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</row>
    <row r="111" spans="7:24" x14ac:dyDescent="0.15"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</row>
    <row r="112" spans="7:24" x14ac:dyDescent="0.15"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</row>
    <row r="113" spans="7:24" x14ac:dyDescent="0.15"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</row>
    <row r="114" spans="7:24" x14ac:dyDescent="0.15"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</row>
    <row r="115" spans="7:24" x14ac:dyDescent="0.15"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</row>
    <row r="116" spans="7:24" x14ac:dyDescent="0.15"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</row>
    <row r="117" spans="7:24" x14ac:dyDescent="0.15"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</row>
    <row r="118" spans="7:24" x14ac:dyDescent="0.15"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</row>
    <row r="119" spans="7:24" x14ac:dyDescent="0.15"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</row>
    <row r="120" spans="7:24" x14ac:dyDescent="0.15"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</row>
    <row r="121" spans="7:24" x14ac:dyDescent="0.15"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</row>
    <row r="122" spans="7:24" x14ac:dyDescent="0.15"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</row>
    <row r="123" spans="7:24" x14ac:dyDescent="0.15"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</row>
    <row r="124" spans="7:24" x14ac:dyDescent="0.15"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</row>
    <row r="125" spans="7:24" x14ac:dyDescent="0.15"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</row>
    <row r="126" spans="7:24" x14ac:dyDescent="0.15"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</row>
    <row r="127" spans="7:24" x14ac:dyDescent="0.15"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</row>
    <row r="128" spans="7:24" x14ac:dyDescent="0.15"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</row>
    <row r="129" spans="7:24" x14ac:dyDescent="0.15"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</row>
    <row r="130" spans="7:24" x14ac:dyDescent="0.15"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</row>
    <row r="131" spans="7:24" x14ac:dyDescent="0.15"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</row>
    <row r="132" spans="7:24" x14ac:dyDescent="0.15"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</row>
    <row r="133" spans="7:24" x14ac:dyDescent="0.15"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</row>
    <row r="134" spans="7:24" x14ac:dyDescent="0.15"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</row>
    <row r="135" spans="7:24" x14ac:dyDescent="0.15"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</row>
    <row r="136" spans="7:24" x14ac:dyDescent="0.15"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</row>
    <row r="137" spans="7:24" x14ac:dyDescent="0.15">
      <c r="G137" s="174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</row>
    <row r="138" spans="7:24" x14ac:dyDescent="0.15"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</row>
    <row r="139" spans="7:24" x14ac:dyDescent="0.15"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</row>
    <row r="140" spans="7:24" x14ac:dyDescent="0.15"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</row>
    <row r="141" spans="7:24" x14ac:dyDescent="0.15"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</row>
    <row r="142" spans="7:24" x14ac:dyDescent="0.15">
      <c r="G142" s="174"/>
      <c r="H142" s="174"/>
      <c r="I142" s="174"/>
      <c r="J142" s="174"/>
      <c r="K142" s="174"/>
      <c r="L142" s="174"/>
      <c r="M142" s="174"/>
      <c r="N142" s="174"/>
      <c r="O142" s="174"/>
      <c r="P142" s="174"/>
      <c r="Q142" s="174"/>
      <c r="R142" s="174"/>
      <c r="S142" s="174"/>
      <c r="T142" s="174"/>
      <c r="U142" s="174"/>
      <c r="V142" s="174"/>
      <c r="W142" s="174"/>
      <c r="X142" s="174"/>
    </row>
    <row r="143" spans="7:24" x14ac:dyDescent="0.15"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</row>
    <row r="144" spans="7:24" x14ac:dyDescent="0.15"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</row>
    <row r="145" spans="7:24" x14ac:dyDescent="0.15"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</row>
    <row r="146" spans="7:24" x14ac:dyDescent="0.15"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</row>
    <row r="147" spans="7:24" x14ac:dyDescent="0.15"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</row>
    <row r="148" spans="7:24" x14ac:dyDescent="0.15"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</row>
    <row r="149" spans="7:24" x14ac:dyDescent="0.15"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</row>
    <row r="150" spans="7:24" x14ac:dyDescent="0.15"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</row>
    <row r="151" spans="7:24" x14ac:dyDescent="0.15"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4"/>
      <c r="T151" s="174"/>
      <c r="U151" s="174"/>
      <c r="V151" s="174"/>
      <c r="W151" s="174"/>
      <c r="X151" s="174"/>
    </row>
    <row r="152" spans="7:24" x14ac:dyDescent="0.15"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</row>
    <row r="153" spans="7:24" x14ac:dyDescent="0.15"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</row>
    <row r="154" spans="7:24" x14ac:dyDescent="0.15"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</row>
    <row r="155" spans="7:24" x14ac:dyDescent="0.15"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</row>
    <row r="156" spans="7:24" x14ac:dyDescent="0.15"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4"/>
      <c r="U156" s="174"/>
      <c r="V156" s="174"/>
      <c r="W156" s="174"/>
      <c r="X156" s="174"/>
    </row>
    <row r="157" spans="7:24" x14ac:dyDescent="0.15"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74"/>
      <c r="T157" s="174"/>
      <c r="U157" s="174"/>
      <c r="V157" s="174"/>
      <c r="W157" s="174"/>
      <c r="X157" s="174"/>
    </row>
    <row r="158" spans="7:24" x14ac:dyDescent="0.15"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4"/>
      <c r="U158" s="174"/>
      <c r="V158" s="174"/>
      <c r="W158" s="174"/>
      <c r="X158" s="174"/>
    </row>
    <row r="159" spans="7:24" x14ac:dyDescent="0.15">
      <c r="G159" s="174"/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  <c r="R159" s="174"/>
      <c r="S159" s="174"/>
      <c r="T159" s="174"/>
      <c r="U159" s="174"/>
      <c r="V159" s="174"/>
      <c r="W159" s="174"/>
      <c r="X159" s="174"/>
    </row>
    <row r="160" spans="7:24" x14ac:dyDescent="0.15"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4"/>
      <c r="U160" s="174"/>
      <c r="V160" s="174"/>
      <c r="W160" s="174"/>
      <c r="X160" s="174"/>
    </row>
    <row r="161" spans="7:24" x14ac:dyDescent="0.15"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  <c r="S161" s="174"/>
      <c r="T161" s="174"/>
      <c r="U161" s="174"/>
      <c r="V161" s="174"/>
      <c r="W161" s="174"/>
      <c r="X161" s="174"/>
    </row>
    <row r="162" spans="7:24" x14ac:dyDescent="0.15"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4"/>
      <c r="U162" s="174"/>
      <c r="V162" s="174"/>
      <c r="W162" s="174"/>
      <c r="X162" s="174"/>
    </row>
    <row r="163" spans="7:24" x14ac:dyDescent="0.15"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  <c r="S163" s="174"/>
      <c r="T163" s="174"/>
      <c r="U163" s="174"/>
      <c r="V163" s="174"/>
      <c r="W163" s="174"/>
      <c r="X163" s="174"/>
    </row>
    <row r="164" spans="7:24" x14ac:dyDescent="0.15">
      <c r="G164" s="174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174"/>
      <c r="S164" s="174"/>
      <c r="T164" s="174"/>
      <c r="U164" s="174"/>
      <c r="V164" s="174"/>
      <c r="W164" s="174"/>
      <c r="X164" s="174"/>
    </row>
    <row r="165" spans="7:24" x14ac:dyDescent="0.15"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4"/>
      <c r="T165" s="174"/>
      <c r="U165" s="174"/>
      <c r="V165" s="174"/>
      <c r="W165" s="174"/>
      <c r="X165" s="174"/>
    </row>
    <row r="166" spans="7:24" x14ac:dyDescent="0.15"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</row>
    <row r="167" spans="7:24" x14ac:dyDescent="0.15"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</row>
    <row r="168" spans="7:24" x14ac:dyDescent="0.15"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4"/>
      <c r="S168" s="174"/>
      <c r="T168" s="174"/>
      <c r="U168" s="174"/>
      <c r="V168" s="174"/>
      <c r="W168" s="174"/>
      <c r="X168" s="174"/>
    </row>
    <row r="169" spans="7:24" x14ac:dyDescent="0.15"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</row>
    <row r="170" spans="7:24" x14ac:dyDescent="0.15"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</row>
    <row r="171" spans="7:24" x14ac:dyDescent="0.15">
      <c r="G171" s="174"/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</row>
    <row r="172" spans="7:24" x14ac:dyDescent="0.15"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</row>
    <row r="173" spans="7:24" x14ac:dyDescent="0.15"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</row>
    <row r="174" spans="7:24" x14ac:dyDescent="0.15"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</row>
    <row r="175" spans="7:24" x14ac:dyDescent="0.15"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</row>
    <row r="176" spans="7:24" x14ac:dyDescent="0.15"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</row>
    <row r="177" spans="7:24" x14ac:dyDescent="0.15"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</row>
    <row r="178" spans="7:24" x14ac:dyDescent="0.15"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</row>
    <row r="179" spans="7:24" x14ac:dyDescent="0.15"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</row>
    <row r="180" spans="7:24" x14ac:dyDescent="0.15"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</row>
    <row r="181" spans="7:24" x14ac:dyDescent="0.15"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</row>
    <row r="182" spans="7:24" x14ac:dyDescent="0.15"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</row>
    <row r="183" spans="7:24" x14ac:dyDescent="0.15"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</row>
    <row r="184" spans="7:24" x14ac:dyDescent="0.15"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</row>
    <row r="185" spans="7:24" x14ac:dyDescent="0.15"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</row>
    <row r="186" spans="7:24" x14ac:dyDescent="0.15"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</row>
    <row r="187" spans="7:24" x14ac:dyDescent="0.15"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</row>
    <row r="188" spans="7:24" x14ac:dyDescent="0.15"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</row>
    <row r="189" spans="7:24" x14ac:dyDescent="0.15"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</row>
    <row r="190" spans="7:24" x14ac:dyDescent="0.15"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</row>
    <row r="191" spans="7:24" x14ac:dyDescent="0.15"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</row>
    <row r="192" spans="7:24" x14ac:dyDescent="0.15"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</row>
    <row r="193" spans="7:24" x14ac:dyDescent="0.15"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</row>
    <row r="194" spans="7:24" x14ac:dyDescent="0.15"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</row>
    <row r="195" spans="7:24" x14ac:dyDescent="0.15"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</row>
    <row r="196" spans="7:24" x14ac:dyDescent="0.15"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</row>
    <row r="197" spans="7:24" x14ac:dyDescent="0.15"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</row>
    <row r="198" spans="7:24" x14ac:dyDescent="0.15"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</row>
    <row r="199" spans="7:24" x14ac:dyDescent="0.15"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</row>
    <row r="200" spans="7:24" x14ac:dyDescent="0.15"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</row>
    <row r="201" spans="7:24" x14ac:dyDescent="0.15"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</row>
    <row r="202" spans="7:24" x14ac:dyDescent="0.15"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</row>
    <row r="203" spans="7:24" x14ac:dyDescent="0.15"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</row>
    <row r="204" spans="7:24" x14ac:dyDescent="0.15"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</row>
    <row r="205" spans="7:24" x14ac:dyDescent="0.15"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</row>
    <row r="206" spans="7:24" x14ac:dyDescent="0.15"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</row>
    <row r="207" spans="7:24" x14ac:dyDescent="0.15"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</row>
    <row r="208" spans="7:24" x14ac:dyDescent="0.15">
      <c r="G208" s="174"/>
      <c r="H208" s="174"/>
      <c r="I208" s="174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</row>
    <row r="209" spans="7:24" x14ac:dyDescent="0.15"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</row>
    <row r="210" spans="7:24" x14ac:dyDescent="0.15">
      <c r="G210" s="174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</row>
    <row r="211" spans="7:24" x14ac:dyDescent="0.15"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</row>
    <row r="212" spans="7:24" x14ac:dyDescent="0.15"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</row>
    <row r="213" spans="7:24" x14ac:dyDescent="0.15">
      <c r="G213" s="174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</row>
    <row r="214" spans="7:24" x14ac:dyDescent="0.15">
      <c r="G214" s="174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</row>
    <row r="215" spans="7:24" x14ac:dyDescent="0.15"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</row>
    <row r="216" spans="7:24" x14ac:dyDescent="0.15">
      <c r="G216" s="174"/>
      <c r="H216" s="174"/>
      <c r="I216" s="174"/>
      <c r="J216" s="174"/>
      <c r="K216" s="174"/>
      <c r="L216" s="174"/>
      <c r="M216" s="174"/>
      <c r="N216" s="174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</row>
    <row r="217" spans="7:24" x14ac:dyDescent="0.15">
      <c r="G217" s="174"/>
      <c r="H217" s="174"/>
      <c r="I217" s="174"/>
      <c r="J217" s="174"/>
      <c r="K217" s="174"/>
      <c r="L217" s="174"/>
      <c r="M217" s="174"/>
      <c r="N217" s="174"/>
      <c r="O217" s="174"/>
      <c r="P217" s="174"/>
      <c r="Q217" s="174"/>
      <c r="R217" s="174"/>
      <c r="S217" s="174"/>
      <c r="T217" s="174"/>
      <c r="U217" s="174"/>
      <c r="V217" s="174"/>
      <c r="W217" s="174"/>
      <c r="X217" s="174"/>
    </row>
    <row r="218" spans="7:24" x14ac:dyDescent="0.15"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</row>
    <row r="219" spans="7:24" x14ac:dyDescent="0.15"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</row>
    <row r="220" spans="7:24" x14ac:dyDescent="0.15">
      <c r="G220" s="174"/>
      <c r="H220" s="174"/>
      <c r="I220" s="174"/>
      <c r="J220" s="174"/>
      <c r="K220" s="174"/>
      <c r="L220" s="174"/>
      <c r="M220" s="174"/>
      <c r="N220" s="174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</row>
    <row r="221" spans="7:24" x14ac:dyDescent="0.15">
      <c r="G221" s="174"/>
      <c r="H221" s="174"/>
      <c r="I221" s="174"/>
      <c r="J221" s="174"/>
      <c r="K221" s="174"/>
      <c r="L221" s="174"/>
      <c r="M221" s="174"/>
      <c r="N221" s="174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</row>
    <row r="222" spans="7:24" x14ac:dyDescent="0.15">
      <c r="G222" s="174"/>
      <c r="H222" s="174"/>
      <c r="I222" s="174"/>
      <c r="J222" s="174"/>
      <c r="K222" s="174"/>
      <c r="L222" s="174"/>
      <c r="M222" s="174"/>
      <c r="N222" s="174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</row>
    <row r="223" spans="7:24" x14ac:dyDescent="0.15">
      <c r="G223" s="174"/>
      <c r="H223" s="174"/>
      <c r="I223" s="174"/>
      <c r="J223" s="174"/>
      <c r="K223" s="174"/>
      <c r="L223" s="174"/>
      <c r="M223" s="174"/>
      <c r="N223" s="174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</row>
    <row r="224" spans="7:24" x14ac:dyDescent="0.15"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</row>
    <row r="225" spans="7:24" x14ac:dyDescent="0.15"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</row>
    <row r="226" spans="7:24" x14ac:dyDescent="0.15"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</row>
    <row r="227" spans="7:24" x14ac:dyDescent="0.15"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</row>
    <row r="228" spans="7:24" x14ac:dyDescent="0.15"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</row>
    <row r="229" spans="7:24" x14ac:dyDescent="0.15">
      <c r="G229" s="174"/>
      <c r="H229" s="174"/>
      <c r="I229" s="174"/>
      <c r="J229" s="174"/>
      <c r="K229" s="174"/>
      <c r="L229" s="174"/>
      <c r="M229" s="174"/>
      <c r="N229" s="174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</row>
    <row r="230" spans="7:24" x14ac:dyDescent="0.15">
      <c r="G230" s="174"/>
      <c r="H230" s="174"/>
      <c r="I230" s="174"/>
      <c r="J230" s="174"/>
      <c r="K230" s="174"/>
      <c r="L230" s="174"/>
      <c r="M230" s="174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</row>
    <row r="231" spans="7:24" x14ac:dyDescent="0.15"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</row>
    <row r="232" spans="7:24" x14ac:dyDescent="0.15"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</row>
    <row r="233" spans="7:24" x14ac:dyDescent="0.15"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4"/>
      <c r="U233" s="174"/>
      <c r="V233" s="174"/>
      <c r="W233" s="174"/>
      <c r="X233" s="174"/>
    </row>
    <row r="234" spans="7:24" x14ac:dyDescent="0.15">
      <c r="G234" s="174"/>
      <c r="H234" s="174"/>
      <c r="I234" s="174"/>
      <c r="J234" s="174"/>
      <c r="K234" s="174"/>
      <c r="L234" s="174"/>
      <c r="M234" s="174"/>
      <c r="N234" s="174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</row>
    <row r="235" spans="7:24" x14ac:dyDescent="0.15">
      <c r="G235" s="174"/>
      <c r="H235" s="174"/>
      <c r="I235" s="174"/>
      <c r="J235" s="174"/>
      <c r="K235" s="174"/>
      <c r="L235" s="174"/>
      <c r="M235" s="174"/>
      <c r="N235" s="174"/>
      <c r="O235" s="174"/>
      <c r="P235" s="174"/>
      <c r="Q235" s="174"/>
      <c r="R235" s="174"/>
      <c r="S235" s="174"/>
      <c r="T235" s="174"/>
      <c r="U235" s="174"/>
      <c r="V235" s="174"/>
      <c r="W235" s="174"/>
      <c r="X235" s="174"/>
    </row>
    <row r="236" spans="7:24" x14ac:dyDescent="0.15">
      <c r="G236" s="174"/>
      <c r="H236" s="174"/>
      <c r="I236" s="174"/>
      <c r="J236" s="174"/>
      <c r="K236" s="174"/>
      <c r="L236" s="174"/>
      <c r="M236" s="174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</row>
    <row r="237" spans="7:24" x14ac:dyDescent="0.15"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</row>
    <row r="238" spans="7:24" x14ac:dyDescent="0.15"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</row>
  </sheetData>
  <sheetProtection algorithmName="SHA-512" hashValue="FwvYdieA0xOHfK/Nh5D3NHt+v2WbwxhzP6JqaA7fW99Gn7hXtBLjD7immFToZsyX/N9QlxSSM+I9BXCMxOw/WA==" saltValue="6NqRA0nelwf96YbdY5sdew==" spinCount="100000" sheet="1" objects="1" scenarios="1" selectLockedCells="1"/>
  <mergeCells count="9">
    <mergeCell ref="E1:I1"/>
    <mergeCell ref="E2:I2"/>
    <mergeCell ref="A5:A6"/>
    <mergeCell ref="B5:C6"/>
    <mergeCell ref="C14:D14"/>
    <mergeCell ref="B10:B11"/>
    <mergeCell ref="B8:B9"/>
    <mergeCell ref="A10:A11"/>
    <mergeCell ref="A8:A9"/>
  </mergeCells>
  <phoneticPr fontId="1"/>
  <dataValidations xWindow="407" yWindow="304" count="11">
    <dataValidation imeMode="disabled" allowBlank="1" showInputMessage="1" showErrorMessage="1" sqref="B8:B11 B1:B3"/>
    <dataValidation type="list" allowBlank="1" showInputMessage="1" showErrorMessage="1" sqref="I3:I9 I11:I14">
      <formula1>",○"</formula1>
    </dataValidation>
    <dataValidation imeMode="on" allowBlank="1" showInputMessage="1" showErrorMessage="1" sqref="E5:F6 E8:E13 E1:I2"/>
    <dataValidation type="list" allowBlank="1" showInputMessage="1" showErrorMessage="1" sqref="B13">
      <formula1>"  ,Ａチーム,Ｂチーム"</formula1>
    </dataValidation>
    <dataValidation type="list" allowBlank="1" showInputMessage="1" showErrorMessage="1" sqref="B4">
      <formula1>"土,日,月,火,水,木,金,"</formula1>
    </dataValidation>
    <dataValidation type="list" imeMode="on" allowBlank="1" showInputMessage="1" showErrorMessage="1" sqref="F3">
      <formula1>"男子,女子"</formula1>
    </dataValidation>
    <dataValidation imeMode="on" allowBlank="1" showInputMessage="1" sqref="F4"/>
    <dataValidation type="list" allowBlank="1" showInputMessage="1" showErrorMessage="1" promptTitle="競技時間を確認すること" prompt="0:延長なし_x000a_1:7mTC_x000a_2:第１延長→7mTC_x000a_3:第１延長→第２延長→7mTC" sqref="B14">
      <formula1>"0,1,2,3"</formula1>
    </dataValidation>
    <dataValidation type="list" imeMode="on" allowBlank="1" showInputMessage="1" promptTitle="変更すること" prompt="例）２回戦、予選リーグ等" sqref="E4">
      <formula1>"回戦,リーグ"</formula1>
    </dataValidation>
    <dataValidation imeMode="on" allowBlank="1" showInputMessage="1" showErrorMessage="1" promptTitle="英数字は半角で入力" prompt="日本語入力を切り替える" sqref="B5:C6"/>
    <dataValidation type="list" imeMode="on" allowBlank="1" showInputMessage="1" showErrorMessage="1" promptTitle="これは、女子用です" prompt="　" sqref="E3">
      <formula1>"男子,女子"</formula1>
    </dataValidation>
  </dataValidations>
  <pageMargins left="0.7" right="0.7" top="0.75" bottom="0.75" header="0.3" footer="0.3"/>
  <pageSetup paperSize="9" orientation="portrait" verticalDpi="4294967293" r:id="rId1"/>
  <ignoredErrors>
    <ignoredError sqref="C9:C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55"/>
  <sheetViews>
    <sheetView topLeftCell="A9" zoomScaleNormal="100" workbookViewId="0">
      <selection activeCell="S21" sqref="S21:X21"/>
    </sheetView>
  </sheetViews>
  <sheetFormatPr defaultColWidth="3" defaultRowHeight="18.75" customHeight="1" x14ac:dyDescent="0.15"/>
  <cols>
    <col min="1" max="1" width="3.5" style="139" customWidth="1"/>
    <col min="2" max="2" width="2.5" style="139" customWidth="1"/>
    <col min="3" max="16" width="3" style="139"/>
    <col min="17" max="17" width="0.5" style="139" customWidth="1"/>
    <col min="18" max="18" width="2.5" style="139" customWidth="1"/>
    <col min="19" max="29" width="3" style="139"/>
    <col min="30" max="30" width="3" style="139" customWidth="1"/>
    <col min="31" max="31" width="3" style="139"/>
    <col min="32" max="32" width="1.5" style="139" customWidth="1"/>
    <col min="33" max="16384" width="3" style="139"/>
  </cols>
  <sheetData>
    <row r="1" spans="1:31" ht="17.25" customHeight="1" x14ac:dyDescent="0.15">
      <c r="G1" s="140" t="str">
        <f>IF(namelist!I3="","",namelist!I3)</f>
        <v/>
      </c>
      <c r="H1" s="79" t="s">
        <v>11</v>
      </c>
      <c r="I1" s="79"/>
      <c r="K1" s="79"/>
      <c r="L1" s="140" t="str">
        <f>IF(namelist!I11="","",namelist!I11)</f>
        <v>○</v>
      </c>
      <c r="M1" s="79" t="s">
        <v>10</v>
      </c>
      <c r="N1" s="79"/>
      <c r="O1" s="79"/>
      <c r="P1" s="79"/>
      <c r="Q1" s="79"/>
      <c r="R1" s="79"/>
      <c r="S1" s="140" t="str">
        <f>IF(namelist!E3="男子","○","")</f>
        <v/>
      </c>
      <c r="T1" s="79" t="s">
        <v>5</v>
      </c>
      <c r="U1" s="79"/>
      <c r="V1" s="79"/>
      <c r="W1" s="412" t="s">
        <v>16</v>
      </c>
      <c r="X1" s="413"/>
      <c r="Y1" s="416" t="str">
        <f>IF(namelist!B5="","",namelist!B5)</f>
        <v>Ａ１</v>
      </c>
      <c r="Z1" s="417"/>
      <c r="AA1" s="417"/>
      <c r="AB1" s="417"/>
      <c r="AC1" s="417"/>
      <c r="AD1" s="417"/>
      <c r="AE1" s="418"/>
    </row>
    <row r="2" spans="1:31" ht="17.25" customHeight="1" x14ac:dyDescent="0.15">
      <c r="A2" s="79" t="s">
        <v>0</v>
      </c>
      <c r="G2" s="140" t="str">
        <f>IF(namelist!I4="","",namelist!I4)</f>
        <v/>
      </c>
      <c r="H2" s="79" t="s">
        <v>7</v>
      </c>
      <c r="I2" s="79"/>
      <c r="K2" s="79"/>
      <c r="L2" s="140" t="str">
        <f>IF(namelist!I12="","",namelist!I12)</f>
        <v/>
      </c>
      <c r="M2" s="79" t="s">
        <v>3</v>
      </c>
      <c r="N2" s="79"/>
      <c r="O2" s="79"/>
      <c r="P2" s="79"/>
      <c r="Q2" s="79"/>
      <c r="R2" s="79"/>
      <c r="S2" s="140" t="str">
        <f>IF(namelist!E3="女子","○","")</f>
        <v>○</v>
      </c>
      <c r="T2" s="79" t="s">
        <v>6</v>
      </c>
      <c r="U2" s="79"/>
      <c r="V2" s="79"/>
      <c r="W2" s="414"/>
      <c r="X2" s="415"/>
      <c r="Y2" s="419"/>
      <c r="Z2" s="420"/>
      <c r="AA2" s="420"/>
      <c r="AB2" s="420"/>
      <c r="AC2" s="420"/>
      <c r="AD2" s="420"/>
      <c r="AE2" s="421"/>
    </row>
    <row r="3" spans="1:31" ht="17.25" customHeight="1" x14ac:dyDescent="0.15">
      <c r="A3" s="79" t="s">
        <v>1</v>
      </c>
      <c r="G3" s="140" t="str">
        <f>IF(namelist!I5="","",namelist!I5)</f>
        <v/>
      </c>
      <c r="H3" s="79" t="s">
        <v>8</v>
      </c>
      <c r="I3" s="79"/>
      <c r="K3" s="79"/>
      <c r="L3" s="140" t="str">
        <f>IF(namelist!I13="","",namelist!I13)</f>
        <v/>
      </c>
      <c r="M3" s="79" t="s">
        <v>4</v>
      </c>
      <c r="N3" s="79"/>
      <c r="O3" s="79"/>
      <c r="P3" s="79"/>
      <c r="Q3" s="79"/>
      <c r="R3" s="79"/>
      <c r="S3" s="79"/>
      <c r="T3" s="79"/>
      <c r="U3" s="79"/>
      <c r="V3" s="81"/>
      <c r="W3" s="79"/>
      <c r="X3" s="79"/>
      <c r="Y3" s="79"/>
      <c r="Z3" s="79"/>
      <c r="AA3" s="79"/>
      <c r="AB3" s="79"/>
      <c r="AC3" s="79"/>
      <c r="AD3" s="79"/>
      <c r="AE3" s="79"/>
    </row>
    <row r="4" spans="1:31" ht="17.25" customHeight="1" x14ac:dyDescent="0.15">
      <c r="A4" s="79" t="s">
        <v>2</v>
      </c>
      <c r="G4" s="140" t="str">
        <f>IF(namelist!I6="","",namelist!I6)</f>
        <v>○</v>
      </c>
      <c r="H4" s="79" t="s">
        <v>12</v>
      </c>
      <c r="I4" s="79"/>
      <c r="K4" s="79"/>
      <c r="L4" s="140" t="str">
        <f>IF(namelist!I14="","",namelist!I14)</f>
        <v/>
      </c>
      <c r="M4" s="79" t="str">
        <f>IF(namelist!J14="","",namelist!J14)</f>
        <v>その他(書き換えてください)</v>
      </c>
      <c r="N4" s="79"/>
      <c r="O4" s="79"/>
      <c r="P4" s="79"/>
      <c r="Q4" s="79"/>
      <c r="R4" s="79"/>
      <c r="S4" s="79"/>
      <c r="T4" s="79"/>
      <c r="U4" s="79"/>
      <c r="V4" s="81"/>
      <c r="W4" s="79"/>
      <c r="X4" s="79"/>
      <c r="Y4" s="79"/>
      <c r="Z4" s="79"/>
      <c r="AA4" s="79"/>
      <c r="AB4" s="79"/>
      <c r="AC4" s="79"/>
      <c r="AD4" s="79"/>
      <c r="AE4" s="79"/>
    </row>
    <row r="5" spans="1:31" ht="17.25" customHeight="1" x14ac:dyDescent="0.15">
      <c r="G5" s="140" t="str">
        <f>IF(namelist!I7="","",namelist!I7)</f>
        <v/>
      </c>
      <c r="H5" s="79" t="s">
        <v>13</v>
      </c>
      <c r="I5" s="79"/>
      <c r="L5" s="141"/>
      <c r="V5" s="142"/>
    </row>
    <row r="6" spans="1:31" ht="17.25" customHeight="1" x14ac:dyDescent="0.15">
      <c r="G6" s="140" t="str">
        <f>IF(namelist!I8="","",namelist!I8)</f>
        <v/>
      </c>
      <c r="H6" s="79" t="s">
        <v>9</v>
      </c>
      <c r="I6" s="79"/>
      <c r="O6" s="429" t="s">
        <v>23</v>
      </c>
      <c r="P6" s="430"/>
      <c r="Q6" s="431"/>
      <c r="R6" s="432"/>
      <c r="S6" s="433">
        <f>namelist!B1</f>
        <v>2016</v>
      </c>
      <c r="T6" s="430"/>
      <c r="U6" s="430"/>
      <c r="V6" s="143" t="s">
        <v>24</v>
      </c>
      <c r="W6" s="430">
        <f>namelist!B2</f>
        <v>8</v>
      </c>
      <c r="X6" s="430"/>
      <c r="Y6" s="143" t="s">
        <v>25</v>
      </c>
      <c r="Z6" s="430">
        <f>namelist!B3</f>
        <v>2</v>
      </c>
      <c r="AA6" s="430"/>
      <c r="AB6" s="143" t="s">
        <v>26</v>
      </c>
      <c r="AC6" s="144" t="s">
        <v>27</v>
      </c>
      <c r="AD6" s="144" t="str">
        <f>namelist!B4</f>
        <v>月</v>
      </c>
      <c r="AE6" s="145" t="s">
        <v>28</v>
      </c>
    </row>
    <row r="7" spans="1:31" ht="17.25" customHeight="1" x14ac:dyDescent="0.15">
      <c r="G7" s="140" t="str">
        <f>IF(namelist!I9="","",namelist!I9)</f>
        <v/>
      </c>
      <c r="H7" s="79" t="str">
        <f>IF(namelist!J9="","",namelist!J9)</f>
        <v>その他(書き換えてください)</v>
      </c>
      <c r="I7" s="79"/>
      <c r="O7" s="429" t="s">
        <v>15</v>
      </c>
      <c r="P7" s="430"/>
      <c r="Q7" s="431"/>
      <c r="R7" s="432"/>
      <c r="S7" s="427" t="str">
        <f>namelist!E2</f>
        <v>中森ハンドボール協会長杯争奪全国総合ハンドボール選手権大会</v>
      </c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8"/>
    </row>
    <row r="8" spans="1:31" ht="7.5" customHeight="1" x14ac:dyDescent="0.15">
      <c r="G8" s="142"/>
      <c r="V8" s="142"/>
    </row>
    <row r="9" spans="1:31" ht="18.75" customHeight="1" x14ac:dyDescent="0.15">
      <c r="J9" s="424" t="s">
        <v>14</v>
      </c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</row>
    <row r="10" spans="1:31" ht="3.75" customHeight="1" x14ac:dyDescent="0.15">
      <c r="T10" s="142"/>
    </row>
    <row r="11" spans="1:31" ht="22.5" customHeight="1" x14ac:dyDescent="0.15">
      <c r="A11" s="146" t="s">
        <v>18</v>
      </c>
      <c r="B11" s="422" t="str">
        <f>namelist!C8</f>
        <v>済南学院高校</v>
      </c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 t="str">
        <f>namelist!C10</f>
        <v>最上農業高校</v>
      </c>
      <c r="Q11" s="423"/>
      <c r="R11" s="422"/>
      <c r="S11" s="422"/>
      <c r="T11" s="422"/>
      <c r="U11" s="422"/>
      <c r="V11" s="422"/>
      <c r="W11" s="422"/>
      <c r="X11" s="422"/>
      <c r="Y11" s="422"/>
      <c r="Z11" s="422"/>
      <c r="AA11" s="422"/>
      <c r="AB11" s="422"/>
      <c r="AC11" s="422"/>
      <c r="AD11" s="422"/>
      <c r="AE11" s="146" t="s">
        <v>19</v>
      </c>
    </row>
    <row r="12" spans="1:31" ht="9" customHeight="1" x14ac:dyDescent="0.15">
      <c r="A12" s="147" t="s">
        <v>20</v>
      </c>
      <c r="B12" s="148"/>
      <c r="C12" s="148"/>
      <c r="D12" s="149"/>
      <c r="E12" s="147" t="s">
        <v>21</v>
      </c>
      <c r="F12" s="148"/>
      <c r="G12" s="148"/>
      <c r="H12" s="148"/>
      <c r="I12" s="148"/>
      <c r="J12" s="149"/>
      <c r="K12" s="147" t="s">
        <v>22</v>
      </c>
      <c r="L12" s="148"/>
      <c r="M12" s="148"/>
      <c r="N12" s="148"/>
      <c r="O12" s="148"/>
      <c r="P12" s="148"/>
      <c r="Q12" s="266"/>
      <c r="R12" s="148"/>
      <c r="S12" s="148"/>
      <c r="T12" s="148"/>
      <c r="U12" s="148"/>
      <c r="V12" s="148"/>
      <c r="W12" s="148"/>
      <c r="X12" s="148"/>
      <c r="Y12" s="148"/>
      <c r="Z12" s="148"/>
      <c r="AA12" s="149"/>
      <c r="AB12" s="147"/>
      <c r="AC12" s="444" t="s">
        <v>29</v>
      </c>
      <c r="AD12" s="444"/>
      <c r="AE12" s="149"/>
    </row>
    <row r="13" spans="1:31" ht="16.5" customHeight="1" thickBot="1" x14ac:dyDescent="0.2">
      <c r="A13" s="456" t="str">
        <f>namelist!E5</f>
        <v>山口県</v>
      </c>
      <c r="B13" s="457"/>
      <c r="C13" s="458"/>
      <c r="D13" s="459"/>
      <c r="E13" s="460" t="str">
        <f>namelist!E6</f>
        <v>周南市</v>
      </c>
      <c r="F13" s="458"/>
      <c r="G13" s="457"/>
      <c r="H13" s="457"/>
      <c r="I13" s="458"/>
      <c r="J13" s="459"/>
      <c r="K13" s="448" t="str">
        <f>namelist!E1</f>
        <v>新下関市体育館(中森第２記念体育館)</v>
      </c>
      <c r="L13" s="449"/>
      <c r="M13" s="450"/>
      <c r="N13" s="450"/>
      <c r="O13" s="449"/>
      <c r="P13" s="449"/>
      <c r="Q13" s="449"/>
      <c r="R13" s="449"/>
      <c r="S13" s="449"/>
      <c r="T13" s="450"/>
      <c r="U13" s="450"/>
      <c r="V13" s="449"/>
      <c r="W13" s="449"/>
      <c r="X13" s="449"/>
      <c r="Y13" s="449"/>
      <c r="Z13" s="450"/>
      <c r="AA13" s="451"/>
      <c r="AB13" s="445" t="str">
        <f>namelist!E4</f>
        <v>１回戦</v>
      </c>
      <c r="AC13" s="446"/>
      <c r="AD13" s="446"/>
      <c r="AE13" s="447"/>
    </row>
    <row r="14" spans="1:31" ht="13.5" customHeight="1" x14ac:dyDescent="0.15">
      <c r="A14" s="150"/>
      <c r="B14" s="141"/>
      <c r="C14" s="425" t="s">
        <v>18</v>
      </c>
      <c r="D14" s="426"/>
      <c r="E14" s="425" t="s">
        <v>19</v>
      </c>
      <c r="F14" s="426"/>
      <c r="G14" s="141"/>
      <c r="H14" s="141"/>
      <c r="I14" s="425" t="s">
        <v>18</v>
      </c>
      <c r="J14" s="426"/>
      <c r="K14" s="425" t="s">
        <v>19</v>
      </c>
      <c r="L14" s="426"/>
      <c r="M14" s="141"/>
      <c r="N14" s="141"/>
      <c r="O14" s="408" t="s">
        <v>18</v>
      </c>
      <c r="P14" s="409"/>
      <c r="Q14" s="408" t="s">
        <v>19</v>
      </c>
      <c r="R14" s="411"/>
      <c r="S14" s="409"/>
      <c r="T14" s="141"/>
      <c r="U14" s="141"/>
      <c r="V14" s="425" t="s">
        <v>18</v>
      </c>
      <c r="W14" s="426"/>
      <c r="X14" s="425" t="s">
        <v>19</v>
      </c>
      <c r="Y14" s="426"/>
      <c r="Z14" s="141"/>
      <c r="AA14" s="141"/>
      <c r="AB14" s="425" t="s">
        <v>18</v>
      </c>
      <c r="AC14" s="426"/>
      <c r="AD14" s="425" t="s">
        <v>19</v>
      </c>
      <c r="AE14" s="426"/>
    </row>
    <row r="15" spans="1:31" ht="30" customHeight="1" thickBot="1" x14ac:dyDescent="0.2">
      <c r="A15" s="440" t="s">
        <v>30</v>
      </c>
      <c r="B15" s="441"/>
      <c r="C15" s="452"/>
      <c r="D15" s="453"/>
      <c r="E15" s="442"/>
      <c r="F15" s="443"/>
      <c r="G15" s="454" t="s">
        <v>31</v>
      </c>
      <c r="H15" s="455"/>
      <c r="I15" s="442"/>
      <c r="J15" s="443"/>
      <c r="K15" s="442"/>
      <c r="L15" s="443"/>
      <c r="M15" s="436" t="s">
        <v>32</v>
      </c>
      <c r="N15" s="437"/>
      <c r="O15" s="406"/>
      <c r="P15" s="407"/>
      <c r="Q15" s="406"/>
      <c r="R15" s="410"/>
      <c r="S15" s="407"/>
      <c r="T15" s="436" t="s">
        <v>33</v>
      </c>
      <c r="U15" s="437"/>
      <c r="V15" s="434"/>
      <c r="W15" s="435"/>
      <c r="X15" s="434"/>
      <c r="Y15" s="435"/>
      <c r="Z15" s="438" t="s">
        <v>34</v>
      </c>
      <c r="AA15" s="439"/>
      <c r="AB15" s="434"/>
      <c r="AC15" s="435"/>
      <c r="AD15" s="434"/>
      <c r="AE15" s="435"/>
    </row>
    <row r="16" spans="1:31" ht="13.5" customHeight="1" x14ac:dyDescent="0.15">
      <c r="A16" s="151"/>
      <c r="B16" s="152"/>
      <c r="C16" s="153"/>
      <c r="D16" s="154"/>
      <c r="E16" s="425" t="s">
        <v>18</v>
      </c>
      <c r="F16" s="426"/>
      <c r="G16" s="516" t="s">
        <v>36</v>
      </c>
      <c r="H16" s="498"/>
      <c r="I16" s="517"/>
      <c r="J16" s="517"/>
      <c r="K16" s="517"/>
      <c r="L16" s="518"/>
      <c r="T16" s="497" t="s">
        <v>36</v>
      </c>
      <c r="U16" s="498"/>
      <c r="V16" s="498"/>
      <c r="W16" s="498"/>
      <c r="X16" s="498"/>
      <c r="Y16" s="499"/>
      <c r="Z16" s="425" t="s">
        <v>19</v>
      </c>
      <c r="AA16" s="426"/>
      <c r="AB16" s="151"/>
      <c r="AC16" s="152"/>
      <c r="AD16" s="153"/>
      <c r="AE16" s="154"/>
    </row>
    <row r="17" spans="1:31" ht="13.5" customHeight="1" x14ac:dyDescent="0.15">
      <c r="A17" s="507" t="s">
        <v>35</v>
      </c>
      <c r="B17" s="508"/>
      <c r="C17" s="508"/>
      <c r="D17" s="509"/>
      <c r="E17" s="503"/>
      <c r="F17" s="504"/>
      <c r="G17" s="155">
        <v>1</v>
      </c>
      <c r="H17" s="156"/>
      <c r="I17" s="157">
        <v>2</v>
      </c>
      <c r="J17" s="158"/>
      <c r="K17" s="157">
        <v>3</v>
      </c>
      <c r="L17" s="156"/>
      <c r="T17" s="157">
        <v>1</v>
      </c>
      <c r="U17" s="156"/>
      <c r="V17" s="157">
        <v>2</v>
      </c>
      <c r="W17" s="156"/>
      <c r="X17" s="157">
        <v>3</v>
      </c>
      <c r="Y17" s="159"/>
      <c r="Z17" s="503"/>
      <c r="AA17" s="504"/>
      <c r="AB17" s="507" t="s">
        <v>35</v>
      </c>
      <c r="AC17" s="508"/>
      <c r="AD17" s="508"/>
      <c r="AE17" s="509"/>
    </row>
    <row r="18" spans="1:31" ht="16.5" customHeight="1" thickBot="1" x14ac:dyDescent="0.2">
      <c r="A18" s="510"/>
      <c r="B18" s="511"/>
      <c r="C18" s="511"/>
      <c r="D18" s="512"/>
      <c r="E18" s="505"/>
      <c r="F18" s="506"/>
      <c r="G18" s="515"/>
      <c r="H18" s="514"/>
      <c r="I18" s="513"/>
      <c r="J18" s="514"/>
      <c r="K18" s="500"/>
      <c r="L18" s="501"/>
      <c r="T18" s="500"/>
      <c r="U18" s="501"/>
      <c r="V18" s="500"/>
      <c r="W18" s="501"/>
      <c r="X18" s="500"/>
      <c r="Y18" s="502"/>
      <c r="Z18" s="505"/>
      <c r="AA18" s="506"/>
      <c r="AB18" s="510"/>
      <c r="AC18" s="511"/>
      <c r="AD18" s="511"/>
      <c r="AE18" s="512"/>
    </row>
    <row r="19" spans="1:31" ht="3.75" customHeight="1" x14ac:dyDescent="0.15">
      <c r="A19" s="160"/>
      <c r="B19" s="161"/>
      <c r="C19" s="161"/>
      <c r="D19" s="161"/>
      <c r="E19" s="161"/>
      <c r="F19" s="161"/>
      <c r="G19" s="161"/>
      <c r="H19" s="161"/>
      <c r="I19" s="162"/>
      <c r="J19" s="162"/>
      <c r="K19" s="162"/>
      <c r="L19" s="162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</row>
    <row r="20" spans="1:31" ht="16.5" customHeight="1" x14ac:dyDescent="0.15">
      <c r="A20" s="405" t="s">
        <v>37</v>
      </c>
      <c r="B20" s="405"/>
      <c r="C20" s="461" t="str">
        <f>IF(namelist!C9="","",(namelist!C9))</f>
        <v>済南学院</v>
      </c>
      <c r="D20" s="461"/>
      <c r="E20" s="461"/>
      <c r="F20" s="461"/>
      <c r="G20" s="461"/>
      <c r="H20" s="461"/>
      <c r="I20" s="405" t="s">
        <v>42</v>
      </c>
      <c r="J20" s="405"/>
      <c r="K20" s="146" t="s">
        <v>41</v>
      </c>
      <c r="L20" s="146" t="s">
        <v>40</v>
      </c>
      <c r="M20" s="146" t="s">
        <v>40</v>
      </c>
      <c r="N20" s="146" t="s">
        <v>39</v>
      </c>
      <c r="O20" s="284" t="s">
        <v>38</v>
      </c>
      <c r="P20" s="462" t="s">
        <v>37</v>
      </c>
      <c r="Q20" s="463"/>
      <c r="R20" s="464"/>
      <c r="S20" s="461" t="str">
        <f>IF(namelist!C11="","",(namelist!C11))</f>
        <v>最上農業</v>
      </c>
      <c r="T20" s="461"/>
      <c r="U20" s="461"/>
      <c r="V20" s="461"/>
      <c r="W20" s="461"/>
      <c r="X20" s="461"/>
      <c r="Y20" s="405" t="s">
        <v>42</v>
      </c>
      <c r="Z20" s="405"/>
      <c r="AA20" s="146" t="s">
        <v>41</v>
      </c>
      <c r="AB20" s="146" t="s">
        <v>40</v>
      </c>
      <c r="AC20" s="146" t="s">
        <v>40</v>
      </c>
      <c r="AD20" s="146" t="s">
        <v>39</v>
      </c>
      <c r="AE20" s="280" t="s">
        <v>38</v>
      </c>
    </row>
    <row r="21" spans="1:31" ht="16.5" customHeight="1" x14ac:dyDescent="0.15">
      <c r="A21" s="255">
        <f ca="1">namelist!B16</f>
        <v>1</v>
      </c>
      <c r="B21" s="283" t="str">
        <f ca="1">IF(namelist!D16=0,"",namelist!D16)</f>
        <v>c</v>
      </c>
      <c r="C21" s="468" t="str">
        <f ca="1">namelist!C16</f>
        <v>長門 一の宮</v>
      </c>
      <c r="D21" s="468"/>
      <c r="E21" s="468"/>
      <c r="F21" s="468"/>
      <c r="G21" s="468"/>
      <c r="H21" s="468"/>
      <c r="I21" s="468"/>
      <c r="J21" s="468"/>
      <c r="K21" s="170"/>
      <c r="L21" s="170"/>
      <c r="M21" s="170"/>
      <c r="N21" s="170"/>
      <c r="O21" s="170"/>
      <c r="P21" s="469">
        <f ca="1">namelist!F16</f>
        <v>1</v>
      </c>
      <c r="Q21" s="470"/>
      <c r="R21" s="283" t="str">
        <f ca="1">IF(namelist!H16=0,"",namelist!H16)</f>
        <v/>
      </c>
      <c r="S21" s="468" t="str">
        <f ca="1">namelist!G16</f>
        <v>周防 佐山</v>
      </c>
      <c r="T21" s="468"/>
      <c r="U21" s="468"/>
      <c r="V21" s="468"/>
      <c r="W21" s="468"/>
      <c r="X21" s="468"/>
      <c r="Y21" s="468"/>
      <c r="Z21" s="468"/>
      <c r="AA21" s="170"/>
      <c r="AB21" s="170"/>
      <c r="AC21" s="170"/>
      <c r="AD21" s="170"/>
      <c r="AE21" s="170"/>
    </row>
    <row r="22" spans="1:31" ht="16.5" customHeight="1" x14ac:dyDescent="0.15">
      <c r="A22" s="256">
        <f ca="1">namelist!B17</f>
        <v>2</v>
      </c>
      <c r="B22" s="304" t="str">
        <f ca="1">IF(namelist!D17=0,"",namelist!D17)</f>
        <v/>
      </c>
      <c r="C22" s="465" t="str">
        <f ca="1">namelist!C17</f>
        <v>長門 湯本</v>
      </c>
      <c r="D22" s="465"/>
      <c r="E22" s="465"/>
      <c r="F22" s="465"/>
      <c r="G22" s="465"/>
      <c r="H22" s="465"/>
      <c r="I22" s="465"/>
      <c r="J22" s="465"/>
      <c r="K22" s="171"/>
      <c r="L22" s="171"/>
      <c r="M22" s="171"/>
      <c r="N22" s="171"/>
      <c r="O22" s="171"/>
      <c r="P22" s="466">
        <f ca="1">namelist!F17</f>
        <v>2</v>
      </c>
      <c r="Q22" s="467"/>
      <c r="R22" s="281" t="str">
        <f ca="1">IF(namelist!H17=0,"",namelist!H17)</f>
        <v/>
      </c>
      <c r="S22" s="465" t="str">
        <f ca="1">namelist!G17</f>
        <v>周防 花岡</v>
      </c>
      <c r="T22" s="465"/>
      <c r="U22" s="465"/>
      <c r="V22" s="465"/>
      <c r="W22" s="465"/>
      <c r="X22" s="465"/>
      <c r="Y22" s="465"/>
      <c r="Z22" s="465"/>
      <c r="AA22" s="171"/>
      <c r="AB22" s="171"/>
      <c r="AC22" s="171"/>
      <c r="AD22" s="171"/>
      <c r="AE22" s="171"/>
    </row>
    <row r="23" spans="1:31" ht="16.5" customHeight="1" x14ac:dyDescent="0.15">
      <c r="A23" s="256">
        <f ca="1">namelist!B18</f>
        <v>3</v>
      </c>
      <c r="B23" s="304" t="str">
        <f ca="1">IF(namelist!D18=0,"",namelist!D18)</f>
        <v/>
      </c>
      <c r="C23" s="465" t="str">
        <f ca="1">namelist!C18</f>
        <v>長門 長沢</v>
      </c>
      <c r="D23" s="465"/>
      <c r="E23" s="465"/>
      <c r="F23" s="465"/>
      <c r="G23" s="465"/>
      <c r="H23" s="465"/>
      <c r="I23" s="465"/>
      <c r="J23" s="465"/>
      <c r="K23" s="171"/>
      <c r="L23" s="171"/>
      <c r="M23" s="171"/>
      <c r="N23" s="171"/>
      <c r="O23" s="171"/>
      <c r="P23" s="466">
        <f ca="1">namelist!F18</f>
        <v>3</v>
      </c>
      <c r="Q23" s="467"/>
      <c r="R23" s="281" t="str">
        <f ca="1">IF(namelist!H18=0,"",namelist!H18)</f>
        <v/>
      </c>
      <c r="S23" s="465" t="str">
        <f ca="1">namelist!G18</f>
        <v>周防 下郷</v>
      </c>
      <c r="T23" s="465"/>
      <c r="U23" s="465"/>
      <c r="V23" s="465"/>
      <c r="W23" s="465"/>
      <c r="X23" s="465"/>
      <c r="Y23" s="465"/>
      <c r="Z23" s="465"/>
      <c r="AA23" s="171"/>
      <c r="AB23" s="171"/>
      <c r="AC23" s="171"/>
      <c r="AD23" s="171"/>
      <c r="AE23" s="171"/>
    </row>
    <row r="24" spans="1:31" ht="16.5" customHeight="1" x14ac:dyDescent="0.15">
      <c r="A24" s="256">
        <f ca="1">namelist!B19</f>
        <v>4</v>
      </c>
      <c r="B24" s="304" t="str">
        <f ca="1">IF(namelist!D19=0,"",namelist!D19)</f>
        <v/>
      </c>
      <c r="C24" s="465" t="str">
        <f ca="1">namelist!C19</f>
        <v>長門 本山</v>
      </c>
      <c r="D24" s="465"/>
      <c r="E24" s="465"/>
      <c r="F24" s="465"/>
      <c r="G24" s="465"/>
      <c r="H24" s="465"/>
      <c r="I24" s="465"/>
      <c r="J24" s="465"/>
      <c r="K24" s="171"/>
      <c r="L24" s="171"/>
      <c r="M24" s="171"/>
      <c r="N24" s="171"/>
      <c r="O24" s="171"/>
      <c r="P24" s="466">
        <f ca="1">namelist!F19</f>
        <v>4</v>
      </c>
      <c r="Q24" s="467"/>
      <c r="R24" s="281" t="str">
        <f ca="1">IF(namelist!H19=0,"",namelist!H19)</f>
        <v/>
      </c>
      <c r="S24" s="465" t="str">
        <f ca="1">namelist!G19</f>
        <v>周防 高森</v>
      </c>
      <c r="T24" s="465"/>
      <c r="U24" s="465"/>
      <c r="V24" s="465"/>
      <c r="W24" s="465"/>
      <c r="X24" s="465"/>
      <c r="Y24" s="465"/>
      <c r="Z24" s="465"/>
      <c r="AA24" s="171"/>
      <c r="AB24" s="171"/>
      <c r="AC24" s="171"/>
      <c r="AD24" s="171"/>
      <c r="AE24" s="171"/>
    </row>
    <row r="25" spans="1:31" ht="16.5" customHeight="1" x14ac:dyDescent="0.15">
      <c r="A25" s="256">
        <f ca="1">namelist!B20</f>
        <v>5</v>
      </c>
      <c r="B25" s="304" t="str">
        <f ca="1">IF(namelist!D20=0,"",namelist!D20)</f>
        <v/>
      </c>
      <c r="C25" s="465" t="str">
        <f ca="1">namelist!C20</f>
        <v>長門 古市</v>
      </c>
      <c r="D25" s="465"/>
      <c r="E25" s="465"/>
      <c r="F25" s="465"/>
      <c r="G25" s="465"/>
      <c r="H25" s="465"/>
      <c r="I25" s="465"/>
      <c r="J25" s="465"/>
      <c r="K25" s="171"/>
      <c r="L25" s="171"/>
      <c r="M25" s="171"/>
      <c r="N25" s="171"/>
      <c r="O25" s="171"/>
      <c r="P25" s="466">
        <f ca="1">namelist!F20</f>
        <v>5</v>
      </c>
      <c r="Q25" s="467"/>
      <c r="R25" s="281" t="str">
        <f ca="1">IF(namelist!H20=0,"",namelist!H20)</f>
        <v/>
      </c>
      <c r="S25" s="465" t="str">
        <f ca="1">namelist!G20</f>
        <v>周防 久保</v>
      </c>
      <c r="T25" s="465"/>
      <c r="U25" s="465"/>
      <c r="V25" s="465"/>
      <c r="W25" s="465"/>
      <c r="X25" s="465"/>
      <c r="Y25" s="465"/>
      <c r="Z25" s="465"/>
      <c r="AA25" s="171"/>
      <c r="AB25" s="171"/>
      <c r="AC25" s="171"/>
      <c r="AD25" s="171"/>
      <c r="AE25" s="171"/>
    </row>
    <row r="26" spans="1:31" ht="16.5" customHeight="1" x14ac:dyDescent="0.15">
      <c r="A26" s="256">
        <f ca="1">namelist!B21</f>
        <v>6</v>
      </c>
      <c r="B26" s="304" t="str">
        <f ca="1">IF(namelist!D21=0,"",namelist!D21)</f>
        <v/>
      </c>
      <c r="C26" s="465" t="str">
        <f ca="1">namelist!C21</f>
        <v>長門 二見</v>
      </c>
      <c r="D26" s="465"/>
      <c r="E26" s="465"/>
      <c r="F26" s="465"/>
      <c r="G26" s="465"/>
      <c r="H26" s="465"/>
      <c r="I26" s="465"/>
      <c r="J26" s="465"/>
      <c r="K26" s="171"/>
      <c r="L26" s="171"/>
      <c r="M26" s="171"/>
      <c r="N26" s="171"/>
      <c r="O26" s="171"/>
      <c r="P26" s="466">
        <f ca="1">namelist!F21</f>
        <v>6</v>
      </c>
      <c r="Q26" s="467"/>
      <c r="R26" s="281" t="str">
        <f ca="1">IF(namelist!H21=0,"",namelist!H21)</f>
        <v>c</v>
      </c>
      <c r="S26" s="465" t="str">
        <f ca="1">namelist!G21</f>
        <v>湯田 温泉</v>
      </c>
      <c r="T26" s="465"/>
      <c r="U26" s="465"/>
      <c r="V26" s="465"/>
      <c r="W26" s="465"/>
      <c r="X26" s="465"/>
      <c r="Y26" s="465"/>
      <c r="Z26" s="465"/>
      <c r="AA26" s="171"/>
      <c r="AB26" s="171"/>
      <c r="AC26" s="171"/>
      <c r="AD26" s="171"/>
      <c r="AE26" s="171"/>
    </row>
    <row r="27" spans="1:31" ht="16.5" customHeight="1" x14ac:dyDescent="0.15">
      <c r="A27" s="256">
        <f ca="1">IF(namelist!B22="","",(namelist!B22))</f>
        <v>7</v>
      </c>
      <c r="B27" s="304" t="str">
        <f ca="1">IF(namelist!D22=0,"",namelist!D22)</f>
        <v/>
      </c>
      <c r="C27" s="471" t="str">
        <f ca="1">IF(namelist!C22="","",(namelist!C22))</f>
        <v>長門 粟野</v>
      </c>
      <c r="D27" s="472"/>
      <c r="E27" s="472"/>
      <c r="F27" s="472"/>
      <c r="G27" s="472"/>
      <c r="H27" s="473"/>
      <c r="I27" s="465"/>
      <c r="J27" s="465"/>
      <c r="K27" s="171"/>
      <c r="L27" s="171"/>
      <c r="M27" s="171"/>
      <c r="N27" s="171"/>
      <c r="O27" s="171"/>
      <c r="P27" s="466">
        <f ca="1">IF(namelist!F22="","",(namelist!F22))</f>
        <v>7</v>
      </c>
      <c r="Q27" s="467"/>
      <c r="R27" s="281" t="str">
        <f ca="1">IF(namelist!H22=0,"",namelist!H22)</f>
        <v/>
      </c>
      <c r="S27" s="465" t="str">
        <f ca="1">IF(namelist!G22="","",(namelist!G22))</f>
        <v>宇部 岬</v>
      </c>
      <c r="T27" s="465"/>
      <c r="U27" s="465"/>
      <c r="V27" s="465"/>
      <c r="W27" s="465"/>
      <c r="X27" s="465"/>
      <c r="Y27" s="465"/>
      <c r="Z27" s="465"/>
      <c r="AA27" s="171"/>
      <c r="AB27" s="171"/>
      <c r="AC27" s="171"/>
      <c r="AD27" s="171"/>
      <c r="AE27" s="171"/>
    </row>
    <row r="28" spans="1:31" ht="16.5" customHeight="1" x14ac:dyDescent="0.15">
      <c r="A28" s="256">
        <f ca="1">IF(namelist!B23="","",(namelist!B23))</f>
        <v>8</v>
      </c>
      <c r="B28" s="304" t="str">
        <f ca="1">IF(namelist!D23=0,"",namelist!D23)</f>
        <v/>
      </c>
      <c r="C28" s="471" t="str">
        <f ca="1">IF(namelist!C23="","",(namelist!C23))</f>
        <v>長門 三隅</v>
      </c>
      <c r="D28" s="472"/>
      <c r="E28" s="472"/>
      <c r="F28" s="472"/>
      <c r="G28" s="472"/>
      <c r="H28" s="473"/>
      <c r="I28" s="465"/>
      <c r="J28" s="465"/>
      <c r="K28" s="171"/>
      <c r="L28" s="171"/>
      <c r="M28" s="171"/>
      <c r="N28" s="171"/>
      <c r="O28" s="171"/>
      <c r="P28" s="466">
        <f ca="1">IF(namelist!F23="","",(namelist!F23))</f>
        <v>8</v>
      </c>
      <c r="Q28" s="467"/>
      <c r="R28" s="281" t="str">
        <f ca="1">IF(namelist!H23=0,"",namelist!H23)</f>
        <v/>
      </c>
      <c r="S28" s="465" t="str">
        <f ca="1">IF(namelist!G23="","",(namelist!G23))</f>
        <v>宇部 新川</v>
      </c>
      <c r="T28" s="465"/>
      <c r="U28" s="465"/>
      <c r="V28" s="465"/>
      <c r="W28" s="465"/>
      <c r="X28" s="465"/>
      <c r="Y28" s="465"/>
      <c r="Z28" s="465"/>
      <c r="AA28" s="171"/>
      <c r="AB28" s="171"/>
      <c r="AC28" s="171"/>
      <c r="AD28" s="171"/>
      <c r="AE28" s="171"/>
    </row>
    <row r="29" spans="1:31" ht="16.5" customHeight="1" x14ac:dyDescent="0.15">
      <c r="A29" s="256">
        <f ca="1">IF(namelist!B24="","",(namelist!B24))</f>
        <v>9</v>
      </c>
      <c r="B29" s="304" t="str">
        <f ca="1">IF(namelist!D24=0,"",namelist!D24)</f>
        <v/>
      </c>
      <c r="C29" s="471" t="str">
        <f ca="1">IF(namelist!C24="","",(namelist!C24))</f>
        <v>長門 大井</v>
      </c>
      <c r="D29" s="472"/>
      <c r="E29" s="472"/>
      <c r="F29" s="472"/>
      <c r="G29" s="472"/>
      <c r="H29" s="473"/>
      <c r="I29" s="465"/>
      <c r="J29" s="465"/>
      <c r="K29" s="171"/>
      <c r="L29" s="171"/>
      <c r="M29" s="171"/>
      <c r="N29" s="171"/>
      <c r="O29" s="171"/>
      <c r="P29" s="466">
        <f ca="1">IF(namelist!F24="","",(namelist!F24))</f>
        <v>9</v>
      </c>
      <c r="Q29" s="467"/>
      <c r="R29" s="281" t="str">
        <f ca="1">IF(namelist!H24=0,"",namelist!H24)</f>
        <v/>
      </c>
      <c r="S29" s="465" t="str">
        <f ca="1">IF(namelist!G24="","",(namelist!G24))</f>
        <v>小野田 港</v>
      </c>
      <c r="T29" s="465"/>
      <c r="U29" s="465"/>
      <c r="V29" s="465"/>
      <c r="W29" s="465"/>
      <c r="X29" s="465"/>
      <c r="Y29" s="465"/>
      <c r="Z29" s="465"/>
      <c r="AA29" s="171"/>
      <c r="AB29" s="171"/>
      <c r="AC29" s="171"/>
      <c r="AD29" s="171"/>
      <c r="AE29" s="171"/>
    </row>
    <row r="30" spans="1:31" ht="16.5" customHeight="1" x14ac:dyDescent="0.15">
      <c r="A30" s="256">
        <f ca="1">IF(namelist!B25="","",(namelist!B25))</f>
        <v>10</v>
      </c>
      <c r="B30" s="304" t="str">
        <f ca="1">IF(namelist!D25=0,"",namelist!D25)</f>
        <v/>
      </c>
      <c r="C30" s="471" t="str">
        <f ca="1">IF(namelist!C25="","",(namelist!C25))</f>
        <v>宇賀 本郷</v>
      </c>
      <c r="D30" s="472"/>
      <c r="E30" s="472"/>
      <c r="F30" s="472"/>
      <c r="G30" s="472"/>
      <c r="H30" s="473"/>
      <c r="I30" s="465"/>
      <c r="J30" s="465"/>
      <c r="K30" s="171"/>
      <c r="L30" s="171"/>
      <c r="M30" s="171"/>
      <c r="N30" s="171"/>
      <c r="O30" s="171"/>
      <c r="P30" s="466">
        <f ca="1">IF(namelist!F25="","",(namelist!F25))</f>
        <v>10</v>
      </c>
      <c r="Q30" s="467"/>
      <c r="R30" s="281" t="str">
        <f ca="1">IF(namelist!H25=0,"",namelist!H25)</f>
        <v/>
      </c>
      <c r="S30" s="465" t="str">
        <f ca="1">IF(namelist!G25="","",(namelist!G25))</f>
        <v>浜 河内</v>
      </c>
      <c r="T30" s="465"/>
      <c r="U30" s="465"/>
      <c r="V30" s="465"/>
      <c r="W30" s="465"/>
      <c r="X30" s="465"/>
      <c r="Y30" s="465"/>
      <c r="Z30" s="465"/>
      <c r="AA30" s="171"/>
      <c r="AB30" s="171"/>
      <c r="AC30" s="171"/>
      <c r="AD30" s="171"/>
      <c r="AE30" s="171"/>
    </row>
    <row r="31" spans="1:31" ht="16.5" customHeight="1" x14ac:dyDescent="0.15">
      <c r="A31" s="256">
        <f ca="1">IF(namelist!B26="","",(namelist!B26))</f>
        <v>11</v>
      </c>
      <c r="B31" s="304" t="str">
        <f ca="1">IF(namelist!D26=0,"",namelist!D26)</f>
        <v/>
      </c>
      <c r="C31" s="471" t="str">
        <f ca="1">IF(namelist!C26="","",(namelist!C26))</f>
        <v>石見 横田</v>
      </c>
      <c r="D31" s="472"/>
      <c r="E31" s="472"/>
      <c r="F31" s="472"/>
      <c r="G31" s="472"/>
      <c r="H31" s="473"/>
      <c r="I31" s="465"/>
      <c r="J31" s="465"/>
      <c r="K31" s="171"/>
      <c r="L31" s="171"/>
      <c r="M31" s="171"/>
      <c r="N31" s="171"/>
      <c r="O31" s="171"/>
      <c r="P31" s="466">
        <f ca="1">IF(namelist!F26="","",(namelist!F26))</f>
        <v>11</v>
      </c>
      <c r="Q31" s="467"/>
      <c r="R31" s="281" t="str">
        <f ca="1">IF(namelist!H26=0,"",namelist!H26)</f>
        <v/>
      </c>
      <c r="S31" s="465" t="str">
        <f ca="1">IF(namelist!G26="","",(namelist!G26))</f>
        <v>守内 かさ神</v>
      </c>
      <c r="T31" s="465"/>
      <c r="U31" s="465"/>
      <c r="V31" s="465"/>
      <c r="W31" s="465"/>
      <c r="X31" s="465"/>
      <c r="Y31" s="465"/>
      <c r="Z31" s="465"/>
      <c r="AA31" s="171"/>
      <c r="AB31" s="171"/>
      <c r="AC31" s="171"/>
      <c r="AD31" s="171"/>
      <c r="AE31" s="171"/>
    </row>
    <row r="32" spans="1:31" ht="16.5" customHeight="1" x14ac:dyDescent="0.15">
      <c r="A32" s="256">
        <f ca="1">IF(namelist!B27="","",(namelist!B27))</f>
        <v>12</v>
      </c>
      <c r="B32" s="304" t="str">
        <f ca="1">IF(namelist!D27=0,"",namelist!D27)</f>
        <v/>
      </c>
      <c r="C32" s="471" t="str">
        <f ca="1">IF(namelist!C27="","",(namelist!C27))</f>
        <v>石見 津田</v>
      </c>
      <c r="D32" s="472"/>
      <c r="E32" s="472"/>
      <c r="F32" s="472"/>
      <c r="G32" s="472"/>
      <c r="H32" s="473"/>
      <c r="I32" s="465"/>
      <c r="J32" s="465"/>
      <c r="K32" s="171"/>
      <c r="L32" s="171"/>
      <c r="M32" s="171"/>
      <c r="N32" s="171"/>
      <c r="O32" s="171"/>
      <c r="P32" s="466">
        <f ca="1">IF(namelist!F27="","",(namelist!F27))</f>
        <v>12</v>
      </c>
      <c r="Q32" s="467"/>
      <c r="R32" s="281" t="str">
        <f ca="1">IF(namelist!H27=0,"",namelist!H27)</f>
        <v/>
      </c>
      <c r="S32" s="465" t="str">
        <f ca="1">IF(namelist!G27="","",(namelist!G27))</f>
        <v>清流 新岩国</v>
      </c>
      <c r="T32" s="465"/>
      <c r="U32" s="465"/>
      <c r="V32" s="465"/>
      <c r="W32" s="465"/>
      <c r="X32" s="465"/>
      <c r="Y32" s="465"/>
      <c r="Z32" s="465"/>
      <c r="AA32" s="171"/>
      <c r="AB32" s="171"/>
      <c r="AC32" s="171"/>
      <c r="AD32" s="171"/>
      <c r="AE32" s="171"/>
    </row>
    <row r="33" spans="1:31" ht="16.5" customHeight="1" x14ac:dyDescent="0.15">
      <c r="A33" s="256">
        <f ca="1">IF(namelist!B28="","",(namelist!B28))</f>
        <v>13</v>
      </c>
      <c r="B33" s="304" t="str">
        <f ca="1">IF(namelist!D28=0,"",namelist!D28)</f>
        <v/>
      </c>
      <c r="C33" s="471" t="str">
        <f ca="1">IF(namelist!C28="","",(namelist!C28))</f>
        <v>三保 三隅</v>
      </c>
      <c r="D33" s="472"/>
      <c r="E33" s="472"/>
      <c r="F33" s="472"/>
      <c r="G33" s="472"/>
      <c r="H33" s="473"/>
      <c r="I33" s="465"/>
      <c r="J33" s="465"/>
      <c r="K33" s="171"/>
      <c r="L33" s="171"/>
      <c r="M33" s="171"/>
      <c r="N33" s="171"/>
      <c r="O33" s="171"/>
      <c r="P33" s="466">
        <f ca="1">IF(namelist!F28="","",(namelist!F28))</f>
        <v>13</v>
      </c>
      <c r="Q33" s="467"/>
      <c r="R33" s="281" t="str">
        <f ca="1">IF(namelist!H28=0,"",namelist!H28)</f>
        <v/>
      </c>
      <c r="S33" s="465" t="str">
        <f ca="1">IF(namelist!G28="","",(namelist!G28))</f>
        <v>和木 厚保</v>
      </c>
      <c r="T33" s="465"/>
      <c r="U33" s="465"/>
      <c r="V33" s="465"/>
      <c r="W33" s="465"/>
      <c r="X33" s="465"/>
      <c r="Y33" s="465"/>
      <c r="Z33" s="465"/>
      <c r="AA33" s="171"/>
      <c r="AB33" s="171"/>
      <c r="AC33" s="171"/>
      <c r="AD33" s="171"/>
      <c r="AE33" s="171"/>
    </row>
    <row r="34" spans="1:31" ht="16.5" customHeight="1" x14ac:dyDescent="0.15">
      <c r="A34" s="256">
        <f ca="1">IF(namelist!B29="","",(namelist!B29))</f>
        <v>14</v>
      </c>
      <c r="B34" s="304" t="str">
        <f ca="1">IF(namelist!D29=0,"",namelist!D29)</f>
        <v/>
      </c>
      <c r="C34" s="471" t="str">
        <f ca="1">IF(namelist!C29="","",(namelist!C29))</f>
        <v>梶栗 郷台地</v>
      </c>
      <c r="D34" s="472"/>
      <c r="E34" s="472"/>
      <c r="F34" s="472"/>
      <c r="G34" s="472"/>
      <c r="H34" s="473"/>
      <c r="I34" s="465"/>
      <c r="J34" s="465"/>
      <c r="K34" s="171"/>
      <c r="L34" s="171"/>
      <c r="M34" s="171"/>
      <c r="N34" s="171"/>
      <c r="O34" s="171"/>
      <c r="P34" s="466">
        <f ca="1">IF(namelist!F29="","",(namelist!F29))</f>
        <v>14</v>
      </c>
      <c r="Q34" s="467"/>
      <c r="R34" s="281" t="str">
        <f ca="1">IF(namelist!H29=0,"",namelist!H29)</f>
        <v/>
      </c>
      <c r="S34" s="465" t="str">
        <f ca="1">IF(namelist!G29="","",(namelist!G29))</f>
        <v>戸田 生野屋</v>
      </c>
      <c r="T34" s="465"/>
      <c r="U34" s="465"/>
      <c r="V34" s="465"/>
      <c r="W34" s="465"/>
      <c r="X34" s="465"/>
      <c r="Y34" s="465"/>
      <c r="Z34" s="465"/>
      <c r="AA34" s="171"/>
      <c r="AB34" s="171"/>
      <c r="AC34" s="171"/>
      <c r="AD34" s="171"/>
      <c r="AE34" s="171"/>
    </row>
    <row r="35" spans="1:31" ht="16.5" customHeight="1" x14ac:dyDescent="0.15">
      <c r="A35" s="256">
        <f ca="1">IF(namelist!B30="","",(namelist!B30))</f>
        <v>15</v>
      </c>
      <c r="B35" s="304" t="str">
        <f ca="1">IF(namelist!D30=0,"",namelist!D30)</f>
        <v/>
      </c>
      <c r="C35" s="471" t="str">
        <f ca="1">IF(namelist!C30="","",(namelist!C30))</f>
        <v>宇田 郷</v>
      </c>
      <c r="D35" s="472"/>
      <c r="E35" s="472"/>
      <c r="F35" s="472"/>
      <c r="G35" s="472"/>
      <c r="H35" s="473"/>
      <c r="I35" s="465"/>
      <c r="J35" s="465"/>
      <c r="K35" s="171"/>
      <c r="L35" s="171"/>
      <c r="M35" s="171"/>
      <c r="N35" s="171"/>
      <c r="O35" s="171"/>
      <c r="P35" s="466">
        <f ca="1">IF(namelist!F30="","",(namelist!F30))</f>
        <v>15</v>
      </c>
      <c r="Q35" s="467"/>
      <c r="R35" s="281" t="str">
        <f ca="1">IF(namelist!H30=0,"",namelist!H30)</f>
        <v/>
      </c>
      <c r="S35" s="465" t="str">
        <f ca="1">IF(namelist!G30="","",(namelist!G30))</f>
        <v>目出 特牛</v>
      </c>
      <c r="T35" s="465"/>
      <c r="U35" s="465"/>
      <c r="V35" s="465"/>
      <c r="W35" s="465"/>
      <c r="X35" s="465"/>
      <c r="Y35" s="465"/>
      <c r="Z35" s="465"/>
      <c r="AA35" s="171"/>
      <c r="AB35" s="171"/>
      <c r="AC35" s="171"/>
      <c r="AD35" s="171"/>
      <c r="AE35" s="171"/>
    </row>
    <row r="36" spans="1:31" ht="16.5" customHeight="1" x14ac:dyDescent="0.15">
      <c r="A36" s="257">
        <f ca="1">IF(namelist!B31="","",(namelist!B31))</f>
        <v>16</v>
      </c>
      <c r="B36" s="303" t="str">
        <f ca="1">IF(namelist!D31=0,"",namelist!D31)</f>
        <v/>
      </c>
      <c r="C36" s="481" t="str">
        <f ca="1">IF(namelist!C31="","",(namelist!C31))</f>
        <v>戸田 小浜</v>
      </c>
      <c r="D36" s="482"/>
      <c r="E36" s="482"/>
      <c r="F36" s="482"/>
      <c r="G36" s="482"/>
      <c r="H36" s="483"/>
      <c r="I36" s="484"/>
      <c r="J36" s="484"/>
      <c r="K36" s="172"/>
      <c r="L36" s="172"/>
      <c r="M36" s="172"/>
      <c r="N36" s="172"/>
      <c r="O36" s="172"/>
      <c r="P36" s="485">
        <f ca="1">IF(namelist!F31="","",(namelist!F31))</f>
        <v>16</v>
      </c>
      <c r="Q36" s="486"/>
      <c r="R36" s="282" t="str">
        <f ca="1">IF(namelist!H31=0,"",namelist!H31)</f>
        <v/>
      </c>
      <c r="S36" s="484" t="str">
        <f ca="1">IF(namelist!G31="","",(namelist!G31))</f>
        <v>幡生 厚東</v>
      </c>
      <c r="T36" s="484"/>
      <c r="U36" s="484"/>
      <c r="V36" s="484"/>
      <c r="W36" s="484"/>
      <c r="X36" s="484"/>
      <c r="Y36" s="484"/>
      <c r="Z36" s="484"/>
      <c r="AA36" s="172"/>
      <c r="AB36" s="172"/>
      <c r="AC36" s="172"/>
      <c r="AD36" s="172"/>
      <c r="AE36" s="172"/>
    </row>
    <row r="37" spans="1:31" ht="16.5" customHeight="1" x14ac:dyDescent="0.15">
      <c r="A37" s="474" t="str">
        <f>IF(namelist!B33="","",(namelist!B33))</f>
        <v>監督Ａ</v>
      </c>
      <c r="B37" s="474" t="e">
        <f>namelist!#REF!</f>
        <v>#REF!</v>
      </c>
      <c r="C37" s="478" t="str">
        <f>IF(namelist!C33="","",(namelist!C33))</f>
        <v>俵山 温泉</v>
      </c>
      <c r="D37" s="479"/>
      <c r="E37" s="479"/>
      <c r="F37" s="479"/>
      <c r="G37" s="479"/>
      <c r="H37" s="479"/>
      <c r="I37" s="479"/>
      <c r="J37" s="480"/>
      <c r="K37" s="170"/>
      <c r="L37" s="170"/>
      <c r="M37" s="170"/>
      <c r="N37" s="170"/>
      <c r="O37" s="170"/>
      <c r="P37" s="475" t="str">
        <f>IF(namelist!F33="","",(namelist!F33))</f>
        <v>監督Ａ</v>
      </c>
      <c r="Q37" s="476"/>
      <c r="R37" s="477"/>
      <c r="S37" s="478" t="str">
        <f>IF(namelist!G33="","",(namelist!G33))</f>
        <v>東 新川</v>
      </c>
      <c r="T37" s="479"/>
      <c r="U37" s="479"/>
      <c r="V37" s="479"/>
      <c r="W37" s="479"/>
      <c r="X37" s="479"/>
      <c r="Y37" s="479"/>
      <c r="Z37" s="480"/>
      <c r="AA37" s="170"/>
      <c r="AB37" s="170"/>
      <c r="AC37" s="170"/>
      <c r="AD37" s="170"/>
      <c r="AE37" s="170"/>
    </row>
    <row r="38" spans="1:31" ht="16.5" customHeight="1" x14ac:dyDescent="0.15">
      <c r="A38" s="490" t="str">
        <f>IF(namelist!B34="","",(namelist!B34))</f>
        <v>役員Ｂ</v>
      </c>
      <c r="B38" s="490" t="e">
        <f>namelist!#REF!</f>
        <v>#REF!</v>
      </c>
      <c r="C38" s="471" t="str">
        <f>IF(namelist!C34=0,"",(namelist!C34))</f>
        <v>川棚 温泉</v>
      </c>
      <c r="D38" s="472"/>
      <c r="E38" s="472"/>
      <c r="F38" s="472"/>
      <c r="G38" s="472"/>
      <c r="H38" s="472"/>
      <c r="I38" s="472"/>
      <c r="J38" s="473"/>
      <c r="K38" s="171"/>
      <c r="L38" s="171"/>
      <c r="M38" s="171"/>
      <c r="N38" s="171"/>
      <c r="O38" s="171"/>
      <c r="P38" s="491" t="str">
        <f>IF(namelist!F34="","",(namelist!F34))</f>
        <v>役員Ｂ</v>
      </c>
      <c r="Q38" s="492"/>
      <c r="R38" s="493"/>
      <c r="S38" s="471" t="str">
        <f>IF(namelist!G34=0,"",(namelist!G34))</f>
        <v>西 岩国</v>
      </c>
      <c r="T38" s="472"/>
      <c r="U38" s="472"/>
      <c r="V38" s="472"/>
      <c r="W38" s="472"/>
      <c r="X38" s="472"/>
      <c r="Y38" s="472"/>
      <c r="Z38" s="473"/>
      <c r="AA38" s="171"/>
      <c r="AB38" s="171"/>
      <c r="AC38" s="171"/>
      <c r="AD38" s="171"/>
      <c r="AE38" s="171"/>
    </row>
    <row r="39" spans="1:31" ht="16.5" customHeight="1" x14ac:dyDescent="0.15">
      <c r="A39" s="490" t="str">
        <f>IF(namelist!B35="","",(namelist!B35))</f>
        <v>役員Ｃ</v>
      </c>
      <c r="B39" s="490" t="e">
        <f>namelist!#REF!</f>
        <v>#REF!</v>
      </c>
      <c r="C39" s="471" t="str">
        <f>IF(namelist!C35=0,"",(namelist!C35))</f>
        <v>湯本 温泉</v>
      </c>
      <c r="D39" s="472"/>
      <c r="E39" s="472"/>
      <c r="F39" s="472"/>
      <c r="G39" s="472"/>
      <c r="H39" s="472"/>
      <c r="I39" s="472"/>
      <c r="J39" s="473"/>
      <c r="K39" s="171"/>
      <c r="L39" s="171"/>
      <c r="M39" s="171"/>
      <c r="N39" s="171"/>
      <c r="O39" s="171"/>
      <c r="P39" s="491" t="str">
        <f>IF(namelist!F35="","",(namelist!F35))</f>
        <v>役員Ｃ</v>
      </c>
      <c r="Q39" s="492"/>
      <c r="R39" s="493"/>
      <c r="S39" s="471" t="str">
        <f>IF(namelist!G35=0,"",(namelist!G35))</f>
        <v>南 小野田</v>
      </c>
      <c r="T39" s="472"/>
      <c r="U39" s="472"/>
      <c r="V39" s="472"/>
      <c r="W39" s="472"/>
      <c r="X39" s="472"/>
      <c r="Y39" s="472"/>
      <c r="Z39" s="473"/>
      <c r="AA39" s="171"/>
      <c r="AB39" s="171"/>
      <c r="AC39" s="171"/>
      <c r="AD39" s="171"/>
      <c r="AE39" s="171"/>
    </row>
    <row r="40" spans="1:31" ht="16.5" customHeight="1" x14ac:dyDescent="0.15">
      <c r="A40" s="519" t="str">
        <f>IF(namelist!B36="","",(namelist!B36))</f>
        <v>役員Ｄ</v>
      </c>
      <c r="B40" s="519" t="e">
        <f>namelist!#REF!</f>
        <v>#REF!</v>
      </c>
      <c r="C40" s="481" t="str">
        <f>IF(namelist!C36=0,"",(namelist!C36))</f>
        <v>於福 温泉</v>
      </c>
      <c r="D40" s="482"/>
      <c r="E40" s="482"/>
      <c r="F40" s="482"/>
      <c r="G40" s="482"/>
      <c r="H40" s="482"/>
      <c r="I40" s="482"/>
      <c r="J40" s="483"/>
      <c r="K40" s="172"/>
      <c r="L40" s="172"/>
      <c r="M40" s="172"/>
      <c r="N40" s="172"/>
      <c r="O40" s="172"/>
      <c r="P40" s="487" t="str">
        <f>IF(namelist!F36="","",(namelist!F36))</f>
        <v>役員Ｄ</v>
      </c>
      <c r="Q40" s="488"/>
      <c r="R40" s="489"/>
      <c r="S40" s="481" t="str">
        <f>IF(namelist!G36=0,"",(namelist!G36))</f>
        <v>北 河内</v>
      </c>
      <c r="T40" s="482"/>
      <c r="U40" s="482"/>
      <c r="V40" s="482"/>
      <c r="W40" s="482"/>
      <c r="X40" s="482"/>
      <c r="Y40" s="482"/>
      <c r="Z40" s="483"/>
      <c r="AA40" s="172"/>
      <c r="AB40" s="172"/>
      <c r="AC40" s="172"/>
      <c r="AD40" s="172"/>
      <c r="AE40" s="172"/>
    </row>
    <row r="41" spans="1:31" ht="3.75" customHeight="1" x14ac:dyDescent="0.15"/>
    <row r="42" spans="1:31" ht="25.5" customHeight="1" x14ac:dyDescent="0.15">
      <c r="A42" s="429" t="s">
        <v>18</v>
      </c>
      <c r="B42" s="496"/>
      <c r="C42" s="429"/>
      <c r="D42" s="430"/>
      <c r="E42" s="430"/>
      <c r="F42" s="430"/>
      <c r="G42" s="430"/>
      <c r="H42" s="430"/>
      <c r="I42" s="430"/>
      <c r="J42" s="430"/>
      <c r="K42" s="496"/>
      <c r="L42" s="429" t="s">
        <v>43</v>
      </c>
      <c r="M42" s="430"/>
      <c r="N42" s="430"/>
      <c r="O42" s="430"/>
      <c r="P42" s="430"/>
      <c r="Q42" s="431"/>
      <c r="R42" s="430"/>
      <c r="S42" s="430"/>
      <c r="T42" s="496"/>
      <c r="U42" s="429"/>
      <c r="V42" s="430"/>
      <c r="W42" s="430"/>
      <c r="X42" s="430"/>
      <c r="Y42" s="430"/>
      <c r="Z42" s="430"/>
      <c r="AA42" s="430"/>
      <c r="AB42" s="430"/>
      <c r="AC42" s="496"/>
      <c r="AD42" s="429" t="s">
        <v>19</v>
      </c>
      <c r="AE42" s="496"/>
    </row>
    <row r="43" spans="1:31" ht="17.25" customHeight="1" x14ac:dyDescent="0.15">
      <c r="A43" s="199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62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1"/>
    </row>
    <row r="44" spans="1:31" ht="17.25" customHeight="1" x14ac:dyDescent="0.15">
      <c r="A44" s="202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203"/>
    </row>
    <row r="45" spans="1:31" ht="17.25" customHeight="1" x14ac:dyDescent="0.15">
      <c r="A45" s="204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6"/>
    </row>
    <row r="46" spans="1:31" ht="3.75" customHeight="1" x14ac:dyDescent="0.15"/>
    <row r="47" spans="1:31" ht="24.75" customHeight="1" x14ac:dyDescent="0.15">
      <c r="A47" s="139" t="s">
        <v>45</v>
      </c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T47" s="495"/>
      <c r="U47" s="495"/>
      <c r="V47" s="495"/>
      <c r="W47" s="495"/>
      <c r="X47" s="495"/>
      <c r="Y47" s="495"/>
      <c r="Z47" s="495"/>
      <c r="AA47" s="495"/>
      <c r="AB47" s="495"/>
      <c r="AC47" s="495"/>
      <c r="AD47" s="495"/>
      <c r="AE47" s="495"/>
    </row>
    <row r="48" spans="1:31" ht="3.75" customHeight="1" x14ac:dyDescent="0.15"/>
    <row r="49" spans="1:37" ht="24.75" customHeight="1" x14ac:dyDescent="0.15">
      <c r="A49" s="139" t="s">
        <v>46</v>
      </c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T49" s="495"/>
      <c r="U49" s="495"/>
      <c r="V49" s="495"/>
      <c r="W49" s="495"/>
      <c r="X49" s="495"/>
      <c r="Y49" s="495"/>
      <c r="Z49" s="495"/>
      <c r="AA49" s="495"/>
      <c r="AB49" s="495"/>
      <c r="AC49" s="495"/>
      <c r="AD49" s="495"/>
      <c r="AE49" s="495"/>
    </row>
    <row r="50" spans="1:37" ht="3.75" customHeight="1" x14ac:dyDescent="0.15"/>
    <row r="51" spans="1:37" ht="24.75" customHeight="1" x14ac:dyDescent="0.15">
      <c r="A51" s="139" t="s">
        <v>47</v>
      </c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T51" s="495"/>
      <c r="U51" s="495"/>
      <c r="V51" s="495"/>
      <c r="W51" s="495"/>
      <c r="X51" s="495"/>
      <c r="Y51" s="495"/>
      <c r="Z51" s="495"/>
      <c r="AA51" s="495"/>
      <c r="AB51" s="495"/>
      <c r="AC51" s="495"/>
      <c r="AD51" s="495"/>
      <c r="AE51" s="495"/>
    </row>
    <row r="52" spans="1:37" ht="9.75" customHeight="1" thickBot="1" x14ac:dyDescent="0.2"/>
    <row r="53" spans="1:37" ht="17.25" customHeight="1" thickBot="1" x14ac:dyDescent="0.2">
      <c r="A53" s="163"/>
      <c r="B53" s="163"/>
      <c r="C53" s="494" t="s">
        <v>48</v>
      </c>
      <c r="D53" s="494"/>
      <c r="E53" s="494"/>
      <c r="F53" s="494"/>
      <c r="G53" s="494"/>
      <c r="H53" s="494"/>
      <c r="I53" s="494"/>
      <c r="J53" s="494"/>
      <c r="K53" s="494"/>
      <c r="L53" s="494"/>
      <c r="M53" s="494"/>
      <c r="N53" s="494"/>
      <c r="O53" s="494"/>
      <c r="P53" s="494"/>
      <c r="Q53" s="494"/>
      <c r="R53" s="494"/>
      <c r="S53" s="494"/>
      <c r="T53" s="494"/>
      <c r="U53" s="494"/>
      <c r="V53" s="494"/>
      <c r="W53" s="494"/>
      <c r="X53" s="494"/>
      <c r="Y53" s="494"/>
      <c r="Z53" s="494"/>
      <c r="AA53" s="494"/>
      <c r="AB53" s="494"/>
      <c r="AC53" s="494"/>
      <c r="AD53" s="163"/>
      <c r="AE53" s="163"/>
      <c r="AF53" s="164"/>
      <c r="AG53" s="164"/>
      <c r="AH53" s="164"/>
      <c r="AI53" s="164"/>
      <c r="AJ53" s="164"/>
      <c r="AK53" s="164"/>
    </row>
    <row r="54" spans="1:37" ht="3" customHeight="1" x14ac:dyDescent="0.15"/>
    <row r="55" spans="1:37" ht="17.25" customHeight="1" x14ac:dyDescent="0.15"/>
  </sheetData>
  <sheetProtection algorithmName="SHA-512" hashValue="A+ZgMu80iQUk9MAAdYgzBgd3fFrL3UwzXzRHekSINGGEwMc56attE5QTNQk/yIQGEgGf7x75H2reLusoVuxT5w==" saltValue="3grjSSPqXxoVbAetAhkjVQ==" spinCount="100000" sheet="1" objects="1" scenarios="1" selectLockedCells="1"/>
  <mergeCells count="175">
    <mergeCell ref="M47:R47"/>
    <mergeCell ref="H47:L47"/>
    <mergeCell ref="Z47:AE47"/>
    <mergeCell ref="T47:Y47"/>
    <mergeCell ref="L42:T42"/>
    <mergeCell ref="U42:AC42"/>
    <mergeCell ref="C42:K42"/>
    <mergeCell ref="T16:Y16"/>
    <mergeCell ref="T18:U18"/>
    <mergeCell ref="V18:W18"/>
    <mergeCell ref="X18:Y18"/>
    <mergeCell ref="Z16:AA16"/>
    <mergeCell ref="Z17:AA18"/>
    <mergeCell ref="AB17:AE18"/>
    <mergeCell ref="A17:D18"/>
    <mergeCell ref="K18:L18"/>
    <mergeCell ref="I18:J18"/>
    <mergeCell ref="G18:H18"/>
    <mergeCell ref="G16:L16"/>
    <mergeCell ref="E16:F16"/>
    <mergeCell ref="E17:F18"/>
    <mergeCell ref="A42:B42"/>
    <mergeCell ref="AD42:AE42"/>
    <mergeCell ref="A40:B40"/>
    <mergeCell ref="C53:AC53"/>
    <mergeCell ref="H49:L49"/>
    <mergeCell ref="M49:R49"/>
    <mergeCell ref="H51:L51"/>
    <mergeCell ref="M51:R51"/>
    <mergeCell ref="T49:Y49"/>
    <mergeCell ref="Z49:AE49"/>
    <mergeCell ref="T51:Y51"/>
    <mergeCell ref="Z51:AE51"/>
    <mergeCell ref="P40:R40"/>
    <mergeCell ref="C40:J40"/>
    <mergeCell ref="S40:Z40"/>
    <mergeCell ref="A39:B39"/>
    <mergeCell ref="P39:R39"/>
    <mergeCell ref="C39:J39"/>
    <mergeCell ref="S39:Z39"/>
    <mergeCell ref="A38:B38"/>
    <mergeCell ref="P38:R38"/>
    <mergeCell ref="C38:J38"/>
    <mergeCell ref="S38:Z38"/>
    <mergeCell ref="A37:B37"/>
    <mergeCell ref="P37:R37"/>
    <mergeCell ref="C37:J37"/>
    <mergeCell ref="S37:Z37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4:H24"/>
    <mergeCell ref="I24:J24"/>
    <mergeCell ref="P24:Q24"/>
    <mergeCell ref="S24:X24"/>
    <mergeCell ref="Y24:Z24"/>
    <mergeCell ref="I20:J20"/>
    <mergeCell ref="C20:H20"/>
    <mergeCell ref="P20:R20"/>
    <mergeCell ref="S20:X20"/>
    <mergeCell ref="Y20:Z20"/>
    <mergeCell ref="C23:H23"/>
    <mergeCell ref="I23:J23"/>
    <mergeCell ref="P23:Q23"/>
    <mergeCell ref="S23:X23"/>
    <mergeCell ref="Y23:Z23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AC12:AD12"/>
    <mergeCell ref="AB13:AE13"/>
    <mergeCell ref="K13:AA13"/>
    <mergeCell ref="E15:F15"/>
    <mergeCell ref="C15:D15"/>
    <mergeCell ref="E14:F14"/>
    <mergeCell ref="C14:D14"/>
    <mergeCell ref="G15:H15"/>
    <mergeCell ref="A13:D13"/>
    <mergeCell ref="E13:J13"/>
    <mergeCell ref="AD14:AE14"/>
    <mergeCell ref="AD15:AE15"/>
    <mergeCell ref="V14:W14"/>
    <mergeCell ref="X14:Y14"/>
    <mergeCell ref="T15:U15"/>
    <mergeCell ref="V15:W15"/>
    <mergeCell ref="X15:Y15"/>
    <mergeCell ref="AB14:AC14"/>
    <mergeCell ref="A20:B20"/>
    <mergeCell ref="O15:P15"/>
    <mergeCell ref="O14:P14"/>
    <mergeCell ref="Q15:S15"/>
    <mergeCell ref="Q14:S14"/>
    <mergeCell ref="W1:X2"/>
    <mergeCell ref="Y1:AE2"/>
    <mergeCell ref="B11:O11"/>
    <mergeCell ref="P11:AD11"/>
    <mergeCell ref="J9:V9"/>
    <mergeCell ref="I14:J14"/>
    <mergeCell ref="K14:L14"/>
    <mergeCell ref="S7:AE7"/>
    <mergeCell ref="O6:R6"/>
    <mergeCell ref="O7:R7"/>
    <mergeCell ref="Z6:AA6"/>
    <mergeCell ref="S6:U6"/>
    <mergeCell ref="W6:X6"/>
    <mergeCell ref="AB15:AC15"/>
    <mergeCell ref="M15:N15"/>
    <mergeCell ref="Z15:AA15"/>
    <mergeCell ref="A15:B15"/>
    <mergeCell ref="K15:L15"/>
    <mergeCell ref="I15:J15"/>
  </mergeCells>
  <phoneticPr fontId="1"/>
  <pageMargins left="0.70866141732283472" right="0.47244094488188981" top="0.70866141732283472" bottom="0.3937007874015748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161925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J55"/>
  <sheetViews>
    <sheetView topLeftCell="A7" zoomScaleNormal="100" workbookViewId="0">
      <selection activeCell="A44" sqref="A44:AD44"/>
    </sheetView>
  </sheetViews>
  <sheetFormatPr defaultColWidth="3" defaultRowHeight="18.75" customHeight="1" x14ac:dyDescent="0.15"/>
  <cols>
    <col min="1" max="28" width="3" style="166"/>
    <col min="29" max="29" width="3" style="166" customWidth="1"/>
    <col min="30" max="30" width="3" style="166"/>
    <col min="31" max="31" width="1.625" style="166" customWidth="1"/>
    <col min="32" max="16384" width="3" style="166"/>
  </cols>
  <sheetData>
    <row r="1" spans="1:30" ht="17.25" customHeight="1" x14ac:dyDescent="0.15">
      <c r="A1" s="165"/>
      <c r="B1" s="165"/>
      <c r="C1" s="165"/>
      <c r="D1" s="165"/>
      <c r="E1" s="165"/>
      <c r="F1" s="165"/>
      <c r="G1" s="217"/>
      <c r="H1" s="94"/>
      <c r="I1" s="94"/>
      <c r="J1" s="165"/>
      <c r="K1" s="94"/>
      <c r="L1" s="217"/>
      <c r="M1" s="94"/>
      <c r="N1" s="94"/>
      <c r="O1" s="94"/>
      <c r="P1" s="94"/>
      <c r="Q1" s="94"/>
      <c r="R1" s="217"/>
      <c r="S1" s="94"/>
      <c r="T1" s="94"/>
      <c r="U1" s="94"/>
      <c r="V1" s="523"/>
      <c r="W1" s="520"/>
      <c r="X1" s="520"/>
      <c r="Y1" s="520"/>
      <c r="Z1" s="520"/>
      <c r="AA1" s="520"/>
      <c r="AB1" s="520"/>
      <c r="AC1" s="520"/>
      <c r="AD1" s="520"/>
    </row>
    <row r="2" spans="1:30" ht="17.25" customHeight="1" x14ac:dyDescent="0.15">
      <c r="A2" s="94"/>
      <c r="B2" s="165"/>
      <c r="C2" s="165"/>
      <c r="D2" s="165"/>
      <c r="E2" s="165"/>
      <c r="F2" s="165"/>
      <c r="G2" s="217"/>
      <c r="H2" s="94"/>
      <c r="I2" s="94"/>
      <c r="J2" s="165"/>
      <c r="K2" s="94"/>
      <c r="L2" s="217"/>
      <c r="M2" s="94"/>
      <c r="N2" s="94"/>
      <c r="O2" s="94"/>
      <c r="P2" s="94"/>
      <c r="Q2" s="94"/>
      <c r="R2" s="217"/>
      <c r="S2" s="94"/>
      <c r="T2" s="94"/>
      <c r="U2" s="94"/>
      <c r="V2" s="520"/>
      <c r="W2" s="520"/>
      <c r="X2" s="520"/>
      <c r="Y2" s="520"/>
      <c r="Z2" s="520"/>
      <c r="AA2" s="520"/>
      <c r="AB2" s="520"/>
      <c r="AC2" s="520"/>
      <c r="AD2" s="520"/>
    </row>
    <row r="3" spans="1:30" ht="17.25" customHeight="1" x14ac:dyDescent="0.15">
      <c r="A3" s="94"/>
      <c r="B3" s="165"/>
      <c r="C3" s="165"/>
      <c r="D3" s="165"/>
      <c r="E3" s="165"/>
      <c r="F3" s="165"/>
      <c r="G3" s="217"/>
      <c r="H3" s="94"/>
      <c r="I3" s="94"/>
      <c r="J3" s="165"/>
      <c r="K3" s="94"/>
      <c r="L3" s="217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0" ht="17.25" customHeight="1" x14ac:dyDescent="0.15">
      <c r="A4" s="94"/>
      <c r="B4" s="165"/>
      <c r="C4" s="165"/>
      <c r="D4" s="165"/>
      <c r="E4" s="165"/>
      <c r="F4" s="165"/>
      <c r="G4" s="217"/>
      <c r="H4" s="94"/>
      <c r="I4" s="94"/>
      <c r="J4" s="165"/>
      <c r="K4" s="94"/>
      <c r="L4" s="217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</row>
    <row r="5" spans="1:30" ht="17.25" customHeight="1" x14ac:dyDescent="0.15">
      <c r="A5" s="165"/>
      <c r="B5" s="165"/>
      <c r="C5" s="165"/>
      <c r="D5" s="165"/>
      <c r="E5" s="165"/>
      <c r="F5" s="165"/>
      <c r="G5" s="217"/>
      <c r="H5" s="94"/>
      <c r="I5" s="94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</row>
    <row r="6" spans="1:30" ht="17.25" customHeight="1" x14ac:dyDescent="0.15">
      <c r="A6" s="165"/>
      <c r="B6" s="165"/>
      <c r="C6" s="165"/>
      <c r="D6" s="165"/>
      <c r="E6" s="165"/>
      <c r="F6" s="165"/>
      <c r="G6" s="217"/>
      <c r="H6" s="94"/>
      <c r="I6" s="94"/>
      <c r="J6" s="165"/>
      <c r="K6" s="165"/>
      <c r="L6" s="165"/>
      <c r="M6" s="165"/>
      <c r="N6" s="165"/>
      <c r="O6" s="458"/>
      <c r="P6" s="458"/>
      <c r="Q6" s="458"/>
      <c r="R6" s="458"/>
      <c r="S6" s="458"/>
      <c r="T6" s="458"/>
      <c r="U6" s="167"/>
      <c r="V6" s="458"/>
      <c r="W6" s="458"/>
      <c r="X6" s="167"/>
      <c r="Y6" s="458"/>
      <c r="Z6" s="458"/>
      <c r="AA6" s="167"/>
      <c r="AB6" s="215"/>
      <c r="AC6" s="167"/>
      <c r="AD6" s="215"/>
    </row>
    <row r="7" spans="1:30" ht="17.25" customHeight="1" x14ac:dyDescent="0.15">
      <c r="A7" s="165"/>
      <c r="B7" s="165"/>
      <c r="C7" s="165"/>
      <c r="D7" s="165"/>
      <c r="E7" s="165"/>
      <c r="F7" s="165"/>
      <c r="G7" s="217"/>
      <c r="H7" s="94"/>
      <c r="I7" s="94"/>
      <c r="J7" s="165"/>
      <c r="K7" s="165"/>
      <c r="L7" s="165"/>
      <c r="M7" s="165"/>
      <c r="N7" s="165"/>
      <c r="O7" s="458"/>
      <c r="P7" s="458"/>
      <c r="Q7" s="458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</row>
    <row r="8" spans="1:30" ht="7.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</row>
    <row r="9" spans="1:30" ht="18.75" customHeight="1" x14ac:dyDescent="0.15">
      <c r="A9" s="165"/>
      <c r="B9" s="165"/>
      <c r="C9" s="165"/>
      <c r="D9" s="165"/>
      <c r="E9" s="165"/>
      <c r="F9" s="165"/>
      <c r="G9" s="165"/>
      <c r="H9" s="165"/>
      <c r="I9" s="16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5"/>
      <c r="V9" s="165"/>
      <c r="W9" s="165"/>
      <c r="X9" s="165"/>
      <c r="Y9" s="165"/>
      <c r="Z9" s="165"/>
      <c r="AA9" s="165"/>
      <c r="AB9" s="165"/>
      <c r="AC9" s="165"/>
      <c r="AD9" s="165"/>
    </row>
    <row r="10" spans="1:30" ht="3.75" customHeight="1" x14ac:dyDescent="0.15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</row>
    <row r="11" spans="1:30" ht="22.5" customHeight="1" x14ac:dyDescent="0.15">
      <c r="A11" s="215"/>
      <c r="B11" s="526"/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26"/>
      <c r="U11" s="526"/>
      <c r="V11" s="526"/>
      <c r="W11" s="526"/>
      <c r="X11" s="526"/>
      <c r="Y11" s="526"/>
      <c r="Z11" s="526"/>
      <c r="AA11" s="526"/>
      <c r="AB11" s="526"/>
      <c r="AC11" s="526"/>
      <c r="AD11" s="215"/>
    </row>
    <row r="12" spans="1:30" ht="9" customHeight="1" x14ac:dyDescent="0.15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527"/>
      <c r="AC12" s="527"/>
      <c r="AD12" s="168"/>
    </row>
    <row r="13" spans="1:30" ht="16.5" customHeight="1" x14ac:dyDescent="0.15">
      <c r="A13" s="458"/>
      <c r="B13" s="458"/>
      <c r="C13" s="458"/>
      <c r="D13" s="458"/>
      <c r="E13" s="458"/>
      <c r="F13" s="458"/>
      <c r="G13" s="458"/>
      <c r="H13" s="458"/>
      <c r="I13" s="458"/>
      <c r="J13" s="458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6"/>
      <c r="AB13" s="446"/>
      <c r="AC13" s="446"/>
      <c r="AD13" s="446"/>
    </row>
    <row r="14" spans="1:30" ht="13.5" customHeight="1" x14ac:dyDescent="0.15">
      <c r="A14" s="165"/>
      <c r="B14" s="165"/>
      <c r="C14" s="458"/>
      <c r="D14" s="458"/>
      <c r="E14" s="458"/>
      <c r="F14" s="458"/>
      <c r="G14" s="165"/>
      <c r="H14" s="165"/>
      <c r="I14" s="458"/>
      <c r="J14" s="458"/>
      <c r="K14" s="458"/>
      <c r="L14" s="458"/>
      <c r="M14" s="165"/>
      <c r="N14" s="165"/>
      <c r="O14" s="458"/>
      <c r="P14" s="458"/>
      <c r="Q14" s="458"/>
      <c r="R14" s="458"/>
      <c r="S14" s="165"/>
      <c r="T14" s="165"/>
      <c r="U14" s="458"/>
      <c r="V14" s="458"/>
      <c r="W14" s="458"/>
      <c r="X14" s="458"/>
      <c r="Y14" s="165"/>
      <c r="Z14" s="165"/>
      <c r="AA14" s="458"/>
      <c r="AB14" s="458"/>
      <c r="AC14" s="458"/>
      <c r="AD14" s="458"/>
    </row>
    <row r="15" spans="1:30" ht="30" customHeight="1" x14ac:dyDescent="0.15">
      <c r="A15" s="520"/>
      <c r="B15" s="520"/>
      <c r="C15" s="458">
        <f>IF(input!B3=0,"0",IF(input!B3="","",input!B3))</f>
        <v>8</v>
      </c>
      <c r="D15" s="458"/>
      <c r="E15" s="458">
        <f>IF(input!J3=0,"0",IF(input!J3="","",input!J3))</f>
        <v>8</v>
      </c>
      <c r="F15" s="458"/>
      <c r="G15" s="523"/>
      <c r="H15" s="523"/>
      <c r="I15" s="458">
        <f ca="1">IF(input!H1=0,"0",IF(input!H1="","",input!H1))</f>
        <v>27</v>
      </c>
      <c r="J15" s="458"/>
      <c r="K15" s="458">
        <f ca="1">IF(input!J1=0,"0",IF(input!J1="","",input!J1))</f>
        <v>28</v>
      </c>
      <c r="L15" s="458"/>
      <c r="M15" s="523"/>
      <c r="N15" s="523"/>
      <c r="O15" s="458">
        <f>IF(input!D3="","",input!D3+input!E3)</f>
        <v>2</v>
      </c>
      <c r="P15" s="458"/>
      <c r="Q15" s="458">
        <f>IF(input!L3="","",input!L3+input!M3)</f>
        <v>2</v>
      </c>
      <c r="R15" s="458"/>
      <c r="S15" s="523"/>
      <c r="T15" s="523"/>
      <c r="U15" s="458">
        <f>IF(input!F3="","",input!F3+input!G3)</f>
        <v>3</v>
      </c>
      <c r="V15" s="458"/>
      <c r="W15" s="458">
        <f>IF(input!N3="","",input!N3+input!O3)</f>
        <v>3</v>
      </c>
      <c r="X15" s="458"/>
      <c r="Y15" s="523"/>
      <c r="Z15" s="523"/>
      <c r="AA15" s="458">
        <f>IF(input!H3=0,"0",IF(input!H3="","",input!H3))</f>
        <v>3</v>
      </c>
      <c r="AB15" s="458"/>
      <c r="AC15" s="458">
        <f>IF(input!P3=0,"0",IF(input!P3="","",input!P3))</f>
        <v>4</v>
      </c>
      <c r="AD15" s="458"/>
    </row>
    <row r="16" spans="1:30" ht="13.5" customHeight="1" x14ac:dyDescent="0.15">
      <c r="A16" s="167"/>
      <c r="B16" s="167"/>
      <c r="C16" s="165"/>
      <c r="D16" s="165"/>
      <c r="E16" s="458"/>
      <c r="F16" s="458"/>
      <c r="G16" s="520"/>
      <c r="H16" s="520"/>
      <c r="I16" s="520"/>
      <c r="J16" s="520"/>
      <c r="K16" s="520"/>
      <c r="L16" s="520"/>
      <c r="M16" s="165"/>
      <c r="N16" s="165"/>
      <c r="O16" s="165"/>
      <c r="P16" s="165"/>
      <c r="Q16" s="165"/>
      <c r="R16" s="165"/>
      <c r="S16" s="520"/>
      <c r="T16" s="520"/>
      <c r="U16" s="520"/>
      <c r="V16" s="520"/>
      <c r="W16" s="520"/>
      <c r="X16" s="520"/>
      <c r="Y16" s="458"/>
      <c r="Z16" s="458"/>
      <c r="AA16" s="167"/>
      <c r="AB16" s="167"/>
      <c r="AC16" s="165"/>
      <c r="AD16" s="165"/>
    </row>
    <row r="17" spans="1:30" ht="13.5" customHeight="1" x14ac:dyDescent="0.15">
      <c r="A17" s="520"/>
      <c r="B17" s="520"/>
      <c r="C17" s="520"/>
      <c r="D17" s="520"/>
      <c r="E17" s="458" t="str">
        <f>input!X9&amp;"/"&amp;input!X12</f>
        <v>7/12</v>
      </c>
      <c r="F17" s="458"/>
      <c r="G17" s="169"/>
      <c r="H17" s="165"/>
      <c r="I17" s="169"/>
      <c r="J17" s="361" t="str">
        <f>IF(input!F5="","",input!F5)</f>
        <v>後</v>
      </c>
      <c r="K17" s="169"/>
      <c r="L17" s="165"/>
      <c r="M17" s="165"/>
      <c r="N17" s="165"/>
      <c r="O17" s="165"/>
      <c r="P17" s="165"/>
      <c r="Q17" s="165"/>
      <c r="R17" s="165"/>
      <c r="S17" s="169"/>
      <c r="T17" s="165"/>
      <c r="U17" s="169"/>
      <c r="V17" s="361" t="str">
        <f>IF(input!N5="","",input!N5)</f>
        <v>前</v>
      </c>
      <c r="W17" s="169"/>
      <c r="X17" s="165"/>
      <c r="Y17" s="458" t="str">
        <f>input!AE9&amp;"/"&amp;input!AE12</f>
        <v>6/10</v>
      </c>
      <c r="Z17" s="458"/>
      <c r="AA17" s="520"/>
      <c r="AB17" s="520"/>
      <c r="AC17" s="520"/>
      <c r="AD17" s="520"/>
    </row>
    <row r="18" spans="1:30" ht="16.5" customHeight="1" x14ac:dyDescent="0.15">
      <c r="A18" s="520"/>
      <c r="B18" s="520"/>
      <c r="C18" s="520"/>
      <c r="D18" s="520"/>
      <c r="E18" s="458"/>
      <c r="F18" s="458"/>
      <c r="G18" s="524" t="str">
        <f>IF(input!D5="","",input!D5)</f>
        <v>2146</v>
      </c>
      <c r="H18" s="524"/>
      <c r="I18" s="524" t="str">
        <f>IF(input!E5="","",input!E5)</f>
        <v>1439</v>
      </c>
      <c r="J18" s="524"/>
      <c r="K18" s="446" t="str">
        <f>IF(input!G5="","",input!G5)</f>
        <v>2940</v>
      </c>
      <c r="L18" s="446"/>
      <c r="M18" s="165"/>
      <c r="N18" s="165"/>
      <c r="O18" s="165"/>
      <c r="P18" s="165"/>
      <c r="Q18" s="165"/>
      <c r="R18" s="165"/>
      <c r="S18" s="446" t="str">
        <f>IF(input!L5="","",input!L5)</f>
        <v>2119</v>
      </c>
      <c r="T18" s="446"/>
      <c r="U18" s="446" t="str">
        <f>IF(input!M5="","",input!M5)</f>
        <v>2645</v>
      </c>
      <c r="V18" s="446"/>
      <c r="W18" s="446" t="str">
        <f>IF(input!O5="","",input!O5)</f>
        <v>2729</v>
      </c>
      <c r="X18" s="446"/>
      <c r="Y18" s="458"/>
      <c r="Z18" s="458"/>
      <c r="AA18" s="520"/>
      <c r="AB18" s="520"/>
      <c r="AC18" s="520"/>
      <c r="AD18" s="520"/>
    </row>
    <row r="19" spans="1:30" ht="3.75" customHeight="1" x14ac:dyDescent="0.15">
      <c r="A19" s="216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</row>
    <row r="20" spans="1:30" ht="16.5" customHeight="1" x14ac:dyDescent="0.15">
      <c r="A20" s="458"/>
      <c r="B20" s="458"/>
      <c r="C20" s="458"/>
      <c r="D20" s="458"/>
      <c r="E20" s="458"/>
      <c r="F20" s="458"/>
      <c r="G20" s="458"/>
      <c r="H20" s="458"/>
      <c r="I20" s="458"/>
      <c r="J20" s="458"/>
      <c r="K20" s="215"/>
      <c r="L20" s="215"/>
      <c r="M20" s="215"/>
      <c r="N20" s="215"/>
      <c r="O20" s="215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215"/>
      <c r="AA20" s="215"/>
      <c r="AB20" s="215"/>
      <c r="AC20" s="215"/>
      <c r="AD20" s="215"/>
    </row>
    <row r="21" spans="1:30" ht="16.5" customHeight="1" x14ac:dyDescent="0.15">
      <c r="A21" s="458"/>
      <c r="B21" s="458"/>
      <c r="C21" s="458"/>
      <c r="D21" s="458"/>
      <c r="E21" s="458"/>
      <c r="F21" s="458"/>
      <c r="G21" s="458"/>
      <c r="H21" s="458"/>
      <c r="I21" s="458">
        <f ca="1">④runningスコア!H16</f>
        <v>6</v>
      </c>
      <c r="J21" s="458"/>
      <c r="K21" s="215" t="str">
        <f ca="1">④runningスコア!I16</f>
        <v/>
      </c>
      <c r="L21" s="215">
        <f ca="1">④runningスコア!J16</f>
        <v>1</v>
      </c>
      <c r="M21" s="215" t="str">
        <f ca="1">④runningスコア!K16</f>
        <v/>
      </c>
      <c r="N21" s="215" t="str">
        <f ca="1">④runningスコア!L16</f>
        <v/>
      </c>
      <c r="O21" s="215" t="str">
        <f ca="1">④runningスコア!M16</f>
        <v/>
      </c>
      <c r="P21" s="458"/>
      <c r="Q21" s="458"/>
      <c r="R21" s="458"/>
      <c r="S21" s="458"/>
      <c r="T21" s="458"/>
      <c r="U21" s="458"/>
      <c r="V21" s="458"/>
      <c r="W21" s="458"/>
      <c r="X21" s="458">
        <f ca="1">④runningスコア!H38</f>
        <v>6</v>
      </c>
      <c r="Y21" s="458"/>
      <c r="Z21" s="215" t="str">
        <f ca="1">④runningスコア!I38</f>
        <v/>
      </c>
      <c r="AA21" s="215" t="str">
        <f ca="1">④runningスコア!J38</f>
        <v/>
      </c>
      <c r="AB21" s="215" t="str">
        <f ca="1">④runningスコア!K38</f>
        <v/>
      </c>
      <c r="AC21" s="215" t="str">
        <f ca="1">④runningスコア!L38</f>
        <v/>
      </c>
      <c r="AD21" s="215" t="str">
        <f ca="1">④runningスコア!M38</f>
        <v/>
      </c>
    </row>
    <row r="22" spans="1:30" ht="16.5" customHeight="1" x14ac:dyDescent="0.15">
      <c r="A22" s="458"/>
      <c r="B22" s="458"/>
      <c r="C22" s="458"/>
      <c r="D22" s="458"/>
      <c r="E22" s="458"/>
      <c r="F22" s="458"/>
      <c r="G22" s="458"/>
      <c r="H22" s="458"/>
      <c r="I22" s="458">
        <f ca="1">④runningスコア!H17</f>
        <v>4</v>
      </c>
      <c r="J22" s="458"/>
      <c r="K22" s="215" t="str">
        <f ca="1">④runningスコア!I17</f>
        <v/>
      </c>
      <c r="L22" s="215" t="str">
        <f ca="1">④runningスコア!J17</f>
        <v/>
      </c>
      <c r="M22" s="215" t="str">
        <f ca="1">④runningスコア!K17</f>
        <v/>
      </c>
      <c r="N22" s="215" t="str">
        <f ca="1">④runningスコア!L17</f>
        <v/>
      </c>
      <c r="O22" s="215">
        <f ca="1">④runningスコア!M17</f>
        <v>1</v>
      </c>
      <c r="P22" s="458"/>
      <c r="Q22" s="458"/>
      <c r="R22" s="458"/>
      <c r="S22" s="458"/>
      <c r="T22" s="458"/>
      <c r="U22" s="458"/>
      <c r="V22" s="458"/>
      <c r="W22" s="458"/>
      <c r="X22" s="458">
        <f ca="1">④runningスコア!H39</f>
        <v>3</v>
      </c>
      <c r="Y22" s="458"/>
      <c r="Z22" s="215" t="str">
        <f ca="1">④runningスコア!I39</f>
        <v/>
      </c>
      <c r="AA22" s="215" t="str">
        <f ca="1">④runningスコア!J39</f>
        <v/>
      </c>
      <c r="AB22" s="215" t="str">
        <f ca="1">④runningスコア!K39</f>
        <v/>
      </c>
      <c r="AC22" s="215" t="str">
        <f ca="1">④runningスコア!L39</f>
        <v/>
      </c>
      <c r="AD22" s="215" t="str">
        <f ca="1">④runningスコア!M39</f>
        <v/>
      </c>
    </row>
    <row r="23" spans="1:30" ht="16.5" customHeight="1" x14ac:dyDescent="0.15">
      <c r="A23" s="458"/>
      <c r="B23" s="458"/>
      <c r="C23" s="458"/>
      <c r="D23" s="458"/>
      <c r="E23" s="458"/>
      <c r="F23" s="458"/>
      <c r="G23" s="458"/>
      <c r="H23" s="458"/>
      <c r="I23" s="458">
        <f ca="1">④runningスコア!H18</f>
        <v>2</v>
      </c>
      <c r="J23" s="458"/>
      <c r="K23" s="215" t="str">
        <f ca="1">④runningスコア!I18</f>
        <v/>
      </c>
      <c r="L23" s="215">
        <f ca="1">④runningスコア!J18</f>
        <v>1</v>
      </c>
      <c r="M23" s="215">
        <f ca="1">④runningスコア!K18</f>
        <v>1</v>
      </c>
      <c r="N23" s="215" t="str">
        <f ca="1">④runningスコア!L18</f>
        <v/>
      </c>
      <c r="O23" s="215" t="str">
        <f ca="1">④runningスコア!M18</f>
        <v/>
      </c>
      <c r="P23" s="458"/>
      <c r="Q23" s="458"/>
      <c r="R23" s="458"/>
      <c r="S23" s="458"/>
      <c r="T23" s="458"/>
      <c r="U23" s="458"/>
      <c r="V23" s="458"/>
      <c r="W23" s="458"/>
      <c r="X23" s="458">
        <f ca="1">④runningスコア!H40</f>
        <v>4</v>
      </c>
      <c r="Y23" s="458"/>
      <c r="Z23" s="215" t="str">
        <f ca="1">④runningスコア!I40</f>
        <v/>
      </c>
      <c r="AA23" s="215" t="str">
        <f ca="1">④runningスコア!J40</f>
        <v/>
      </c>
      <c r="AB23" s="215" t="str">
        <f ca="1">④runningスコア!K40</f>
        <v/>
      </c>
      <c r="AC23" s="215">
        <f ca="1">④runningスコア!L40</f>
        <v>1</v>
      </c>
      <c r="AD23" s="215" t="str">
        <f ca="1">④runningスコア!M40</f>
        <v/>
      </c>
    </row>
    <row r="24" spans="1:30" ht="16.5" customHeight="1" x14ac:dyDescent="0.15">
      <c r="A24" s="458"/>
      <c r="B24" s="458"/>
      <c r="C24" s="458"/>
      <c r="D24" s="458"/>
      <c r="E24" s="458"/>
      <c r="F24" s="458"/>
      <c r="G24" s="458"/>
      <c r="H24" s="458"/>
      <c r="I24" s="458" t="str">
        <f ca="1">④runningスコア!H19</f>
        <v/>
      </c>
      <c r="J24" s="458"/>
      <c r="K24" s="215" t="str">
        <f ca="1">④runningスコア!I19</f>
        <v/>
      </c>
      <c r="L24" s="215" t="str">
        <f ca="1">④runningスコア!J19</f>
        <v/>
      </c>
      <c r="M24" s="215" t="str">
        <f ca="1">④runningスコア!K19</f>
        <v/>
      </c>
      <c r="N24" s="215" t="str">
        <f ca="1">④runningスコア!L19</f>
        <v/>
      </c>
      <c r="O24" s="215" t="str">
        <f ca="1">④runningスコア!M19</f>
        <v/>
      </c>
      <c r="P24" s="458"/>
      <c r="Q24" s="458"/>
      <c r="R24" s="458"/>
      <c r="S24" s="458"/>
      <c r="T24" s="458"/>
      <c r="U24" s="458"/>
      <c r="V24" s="458"/>
      <c r="W24" s="458"/>
      <c r="X24" s="458">
        <f ca="1">④runningスコア!H41</f>
        <v>2</v>
      </c>
      <c r="Y24" s="458"/>
      <c r="Z24" s="215" t="str">
        <f ca="1">④runningスコア!I41</f>
        <v/>
      </c>
      <c r="AA24" s="215" t="str">
        <f ca="1">④runningスコア!J41</f>
        <v/>
      </c>
      <c r="AB24" s="215" t="str">
        <f ca="1">④runningスコア!K41</f>
        <v/>
      </c>
      <c r="AC24" s="215" t="str">
        <f ca="1">④runningスコア!L41</f>
        <v/>
      </c>
      <c r="AD24" s="215" t="str">
        <f ca="1">④runningスコア!M41</f>
        <v/>
      </c>
    </row>
    <row r="25" spans="1:30" ht="16.5" customHeight="1" x14ac:dyDescent="0.15">
      <c r="A25" s="458"/>
      <c r="B25" s="458"/>
      <c r="C25" s="458"/>
      <c r="D25" s="458"/>
      <c r="E25" s="458"/>
      <c r="F25" s="458"/>
      <c r="G25" s="458"/>
      <c r="H25" s="458"/>
      <c r="I25" s="458">
        <f ca="1">④runningスコア!H20</f>
        <v>6</v>
      </c>
      <c r="J25" s="458"/>
      <c r="K25" s="215" t="str">
        <f ca="1">④runningスコア!I20</f>
        <v/>
      </c>
      <c r="L25" s="215">
        <f ca="1">④runningスコア!J20</f>
        <v>1</v>
      </c>
      <c r="M25" s="215" t="str">
        <f ca="1">④runningスコア!K20</f>
        <v/>
      </c>
      <c r="N25" s="215" t="str">
        <f ca="1">④runningスコア!L20</f>
        <v/>
      </c>
      <c r="O25" s="215" t="str">
        <f ca="1">④runningスコア!M20</f>
        <v/>
      </c>
      <c r="P25" s="458"/>
      <c r="Q25" s="458"/>
      <c r="R25" s="458"/>
      <c r="S25" s="458"/>
      <c r="T25" s="458"/>
      <c r="U25" s="458"/>
      <c r="V25" s="458"/>
      <c r="W25" s="458"/>
      <c r="X25" s="458">
        <f ca="1">④runningスコア!H42</f>
        <v>2</v>
      </c>
      <c r="Y25" s="458"/>
      <c r="Z25" s="215" t="str">
        <f ca="1">④runningスコア!I42</f>
        <v/>
      </c>
      <c r="AA25" s="215">
        <f ca="1">④runningスコア!J42</f>
        <v>1</v>
      </c>
      <c r="AB25" s="215">
        <f ca="1">④runningスコア!K42</f>
        <v>1</v>
      </c>
      <c r="AC25" s="215" t="str">
        <f ca="1">④runningスコア!L42</f>
        <v/>
      </c>
      <c r="AD25" s="215" t="str">
        <f ca="1">④runningスコア!M42</f>
        <v/>
      </c>
    </row>
    <row r="26" spans="1:30" ht="16.5" customHeight="1" x14ac:dyDescent="0.15">
      <c r="A26" s="458"/>
      <c r="B26" s="458"/>
      <c r="C26" s="458"/>
      <c r="D26" s="458"/>
      <c r="E26" s="458"/>
      <c r="F26" s="458"/>
      <c r="G26" s="458"/>
      <c r="H26" s="458"/>
      <c r="I26" s="458">
        <f ca="1">④runningスコア!H21</f>
        <v>1</v>
      </c>
      <c r="J26" s="458"/>
      <c r="K26" s="215" t="str">
        <f ca="1">④runningスコア!I21</f>
        <v/>
      </c>
      <c r="L26" s="215" t="str">
        <f ca="1">④runningスコア!J21</f>
        <v/>
      </c>
      <c r="M26" s="215" t="str">
        <f ca="1">④runningスコア!K21</f>
        <v/>
      </c>
      <c r="N26" s="215" t="str">
        <f ca="1">④runningスコア!L21</f>
        <v/>
      </c>
      <c r="O26" s="215" t="str">
        <f ca="1">④runningスコア!M21</f>
        <v/>
      </c>
      <c r="P26" s="458"/>
      <c r="Q26" s="458"/>
      <c r="R26" s="458"/>
      <c r="S26" s="458"/>
      <c r="T26" s="458"/>
      <c r="U26" s="458"/>
      <c r="V26" s="458"/>
      <c r="W26" s="458"/>
      <c r="X26" s="458" t="str">
        <f ca="1">④runningスコア!H43</f>
        <v/>
      </c>
      <c r="Y26" s="458"/>
      <c r="Z26" s="215" t="str">
        <f ca="1">④runningスコア!I43</f>
        <v/>
      </c>
      <c r="AA26" s="215" t="str">
        <f ca="1">④runningスコア!J43</f>
        <v/>
      </c>
      <c r="AB26" s="215" t="str">
        <f ca="1">④runningスコア!K43</f>
        <v/>
      </c>
      <c r="AC26" s="215" t="str">
        <f ca="1">④runningスコア!L43</f>
        <v/>
      </c>
      <c r="AD26" s="215" t="str">
        <f ca="1">④runningスコア!M43</f>
        <v/>
      </c>
    </row>
    <row r="27" spans="1:30" ht="16.5" customHeight="1" x14ac:dyDescent="0.15">
      <c r="A27" s="458"/>
      <c r="B27" s="458"/>
      <c r="C27" s="458"/>
      <c r="D27" s="458"/>
      <c r="E27" s="458"/>
      <c r="F27" s="458"/>
      <c r="G27" s="458"/>
      <c r="H27" s="458"/>
      <c r="I27" s="458" t="str">
        <f ca="1">④runningスコア!H22</f>
        <v/>
      </c>
      <c r="J27" s="458"/>
      <c r="K27" s="215">
        <f ca="1">④runningスコア!I22</f>
        <v>1</v>
      </c>
      <c r="L27" s="215" t="str">
        <f ca="1">④runningスコア!J22</f>
        <v/>
      </c>
      <c r="M27" s="215" t="str">
        <f ca="1">④runningスコア!K22</f>
        <v/>
      </c>
      <c r="N27" s="215" t="str">
        <f ca="1">④runningスコア!L22</f>
        <v/>
      </c>
      <c r="O27" s="215" t="str">
        <f ca="1">④runningスコア!M22</f>
        <v/>
      </c>
      <c r="P27" s="458"/>
      <c r="Q27" s="458"/>
      <c r="R27" s="458"/>
      <c r="S27" s="458"/>
      <c r="T27" s="458"/>
      <c r="U27" s="458"/>
      <c r="V27" s="458"/>
      <c r="W27" s="458"/>
      <c r="X27" s="458">
        <f ca="1">④runningスコア!H44</f>
        <v>1</v>
      </c>
      <c r="Y27" s="458"/>
      <c r="Z27" s="215" t="str">
        <f ca="1">④runningスコア!I44</f>
        <v/>
      </c>
      <c r="AA27" s="215">
        <f ca="1">④runningスコア!J44</f>
        <v>1</v>
      </c>
      <c r="AB27" s="215" t="str">
        <f ca="1">④runningスコア!K44</f>
        <v/>
      </c>
      <c r="AC27" s="215" t="str">
        <f ca="1">④runningスコア!L44</f>
        <v/>
      </c>
      <c r="AD27" s="215" t="str">
        <f ca="1">④runningスコア!M44</f>
        <v/>
      </c>
    </row>
    <row r="28" spans="1:30" ht="16.5" customHeight="1" x14ac:dyDescent="0.15">
      <c r="A28" s="458"/>
      <c r="B28" s="458"/>
      <c r="C28" s="458"/>
      <c r="D28" s="458"/>
      <c r="E28" s="458"/>
      <c r="F28" s="458"/>
      <c r="G28" s="458"/>
      <c r="H28" s="458"/>
      <c r="I28" s="458">
        <f ca="1">④runningスコア!H23</f>
        <v>1</v>
      </c>
      <c r="J28" s="458"/>
      <c r="K28" s="215" t="str">
        <f ca="1">④runningスコア!I23</f>
        <v/>
      </c>
      <c r="L28" s="215" t="str">
        <f ca="1">④runningスコア!J23</f>
        <v/>
      </c>
      <c r="M28" s="215" t="str">
        <f ca="1">④runningスコア!K23</f>
        <v/>
      </c>
      <c r="N28" s="215" t="str">
        <f ca="1">④runningスコア!L23</f>
        <v/>
      </c>
      <c r="O28" s="215" t="str">
        <f ca="1">④runningスコア!M23</f>
        <v/>
      </c>
      <c r="P28" s="458"/>
      <c r="Q28" s="458"/>
      <c r="R28" s="458"/>
      <c r="S28" s="458"/>
      <c r="T28" s="458"/>
      <c r="U28" s="458"/>
      <c r="V28" s="458"/>
      <c r="W28" s="458"/>
      <c r="X28" s="458">
        <f ca="1">④runningスコア!H45</f>
        <v>1</v>
      </c>
      <c r="Y28" s="458"/>
      <c r="Z28" s="215" t="str">
        <f ca="1">④runningスコア!I45</f>
        <v/>
      </c>
      <c r="AA28" s="215" t="str">
        <f ca="1">④runningスコア!J45</f>
        <v/>
      </c>
      <c r="AB28" s="215" t="str">
        <f ca="1">④runningスコア!K45</f>
        <v/>
      </c>
      <c r="AC28" s="215" t="str">
        <f ca="1">④runningスコア!L45</f>
        <v/>
      </c>
      <c r="AD28" s="215" t="str">
        <f ca="1">④runningスコア!M45</f>
        <v/>
      </c>
    </row>
    <row r="29" spans="1:30" ht="16.5" customHeight="1" x14ac:dyDescent="0.15">
      <c r="A29" s="458"/>
      <c r="B29" s="458"/>
      <c r="C29" s="458"/>
      <c r="D29" s="458"/>
      <c r="E29" s="458"/>
      <c r="F29" s="458"/>
      <c r="G29" s="458"/>
      <c r="H29" s="458"/>
      <c r="I29" s="458">
        <f ca="1">④runningスコア!H24</f>
        <v>2</v>
      </c>
      <c r="J29" s="458"/>
      <c r="K29" s="215" t="str">
        <f ca="1">④runningスコア!I24</f>
        <v/>
      </c>
      <c r="L29" s="215" t="str">
        <f ca="1">④runningスコア!J24</f>
        <v/>
      </c>
      <c r="M29" s="215" t="str">
        <f ca="1">④runningスコア!K24</f>
        <v/>
      </c>
      <c r="N29" s="215" t="str">
        <f ca="1">④runningスコア!L24</f>
        <v/>
      </c>
      <c r="O29" s="215" t="str">
        <f ca="1">④runningスコア!M24</f>
        <v/>
      </c>
      <c r="P29" s="458"/>
      <c r="Q29" s="458"/>
      <c r="R29" s="458"/>
      <c r="S29" s="458"/>
      <c r="T29" s="458"/>
      <c r="U29" s="458"/>
      <c r="V29" s="458"/>
      <c r="W29" s="458"/>
      <c r="X29" s="458" t="str">
        <f ca="1">④runningスコア!H46</f>
        <v/>
      </c>
      <c r="Y29" s="458"/>
      <c r="Z29" s="215" t="str">
        <f ca="1">④runningスコア!I46</f>
        <v/>
      </c>
      <c r="AA29" s="215" t="str">
        <f ca="1">④runningスコア!J46</f>
        <v/>
      </c>
      <c r="AB29" s="215" t="str">
        <f ca="1">④runningスコア!K46</f>
        <v/>
      </c>
      <c r="AC29" s="215" t="str">
        <f ca="1">④runningスコア!L46</f>
        <v/>
      </c>
      <c r="AD29" s="215" t="str">
        <f ca="1">④runningスコア!M46</f>
        <v/>
      </c>
    </row>
    <row r="30" spans="1:30" ht="16.5" customHeight="1" x14ac:dyDescent="0.15">
      <c r="A30" s="458"/>
      <c r="B30" s="458"/>
      <c r="C30" s="458"/>
      <c r="D30" s="458"/>
      <c r="E30" s="458"/>
      <c r="F30" s="458"/>
      <c r="G30" s="458"/>
      <c r="H30" s="458"/>
      <c r="I30" s="458">
        <f ca="1">④runningスコア!H25</f>
        <v>3</v>
      </c>
      <c r="J30" s="458"/>
      <c r="K30" s="215" t="str">
        <f ca="1">④runningスコア!I25</f>
        <v/>
      </c>
      <c r="L30" s="215">
        <f ca="1">④runningスコア!J25</f>
        <v>1</v>
      </c>
      <c r="M30" s="215" t="str">
        <f ca="1">④runningスコア!K25</f>
        <v/>
      </c>
      <c r="N30" s="215" t="str">
        <f ca="1">④runningスコア!L25</f>
        <v/>
      </c>
      <c r="O30" s="215" t="str">
        <f ca="1">④runningスコア!M25</f>
        <v/>
      </c>
      <c r="P30" s="458"/>
      <c r="Q30" s="458"/>
      <c r="R30" s="458"/>
      <c r="S30" s="458"/>
      <c r="T30" s="458"/>
      <c r="U30" s="458"/>
      <c r="V30" s="458"/>
      <c r="W30" s="458"/>
      <c r="X30" s="458" t="str">
        <f ca="1">④runningスコア!H47</f>
        <v/>
      </c>
      <c r="Y30" s="458"/>
      <c r="Z30" s="215" t="str">
        <f ca="1">④runningスコア!I47</f>
        <v/>
      </c>
      <c r="AA30" s="215" t="str">
        <f ca="1">④runningスコア!J47</f>
        <v/>
      </c>
      <c r="AB30" s="215" t="str">
        <f ca="1">④runningスコア!K47</f>
        <v/>
      </c>
      <c r="AC30" s="215" t="str">
        <f ca="1">④runningスコア!L47</f>
        <v/>
      </c>
      <c r="AD30" s="215" t="str">
        <f ca="1">④runningスコア!M47</f>
        <v/>
      </c>
    </row>
    <row r="31" spans="1:30" ht="16.5" customHeight="1" x14ac:dyDescent="0.15">
      <c r="A31" s="458"/>
      <c r="B31" s="458"/>
      <c r="C31" s="458"/>
      <c r="D31" s="458"/>
      <c r="E31" s="458"/>
      <c r="F31" s="458"/>
      <c r="G31" s="458"/>
      <c r="H31" s="458"/>
      <c r="I31" s="458" t="str">
        <f ca="1">④runningスコア!H26</f>
        <v/>
      </c>
      <c r="J31" s="458"/>
      <c r="K31" s="215" t="str">
        <f ca="1">④runningスコア!I26</f>
        <v/>
      </c>
      <c r="L31" s="215" t="str">
        <f ca="1">④runningスコア!J26</f>
        <v/>
      </c>
      <c r="M31" s="215" t="str">
        <f ca="1">④runningスコア!K26</f>
        <v/>
      </c>
      <c r="N31" s="215" t="str">
        <f ca="1">④runningスコア!L26</f>
        <v/>
      </c>
      <c r="O31" s="215" t="str">
        <f ca="1">④runningスコア!M26</f>
        <v/>
      </c>
      <c r="P31" s="458"/>
      <c r="Q31" s="458"/>
      <c r="R31" s="458"/>
      <c r="S31" s="458"/>
      <c r="T31" s="458"/>
      <c r="U31" s="458"/>
      <c r="V31" s="458"/>
      <c r="W31" s="458"/>
      <c r="X31" s="458" t="str">
        <f ca="1">④runningスコア!H48</f>
        <v/>
      </c>
      <c r="Y31" s="458"/>
      <c r="Z31" s="215" t="str">
        <f ca="1">④runningスコア!I48</f>
        <v/>
      </c>
      <c r="AA31" s="215" t="str">
        <f ca="1">④runningスコア!J48</f>
        <v/>
      </c>
      <c r="AB31" s="215" t="str">
        <f ca="1">④runningスコア!K48</f>
        <v/>
      </c>
      <c r="AC31" s="215" t="str">
        <f ca="1">④runningスコア!L48</f>
        <v/>
      </c>
      <c r="AD31" s="215" t="str">
        <f ca="1">④runningスコア!M48</f>
        <v/>
      </c>
    </row>
    <row r="32" spans="1:30" ht="16.5" customHeight="1" x14ac:dyDescent="0.15">
      <c r="A32" s="458"/>
      <c r="B32" s="458"/>
      <c r="C32" s="458"/>
      <c r="D32" s="458"/>
      <c r="E32" s="458"/>
      <c r="F32" s="458"/>
      <c r="G32" s="458"/>
      <c r="H32" s="458"/>
      <c r="I32" s="458" t="str">
        <f ca="1">④runningスコア!H27</f>
        <v/>
      </c>
      <c r="J32" s="458"/>
      <c r="K32" s="215" t="str">
        <f ca="1">④runningスコア!I27</f>
        <v/>
      </c>
      <c r="L32" s="215" t="str">
        <f ca="1">④runningスコア!J27</f>
        <v/>
      </c>
      <c r="M32" s="215" t="str">
        <f ca="1">④runningスコア!K27</f>
        <v/>
      </c>
      <c r="N32" s="215" t="str">
        <f ca="1">④runningスコア!L27</f>
        <v/>
      </c>
      <c r="O32" s="215" t="str">
        <f ca="1">④runningスコア!M27</f>
        <v/>
      </c>
      <c r="P32" s="458"/>
      <c r="Q32" s="458"/>
      <c r="R32" s="458"/>
      <c r="S32" s="458"/>
      <c r="T32" s="458"/>
      <c r="U32" s="458"/>
      <c r="V32" s="458"/>
      <c r="W32" s="458"/>
      <c r="X32" s="458">
        <f ca="1">④runningスコア!H49</f>
        <v>2</v>
      </c>
      <c r="Y32" s="458"/>
      <c r="Z32" s="215">
        <f ca="1">④runningスコア!I49</f>
        <v>1</v>
      </c>
      <c r="AA32" s="215">
        <f ca="1">④runningスコア!J49</f>
        <v>1</v>
      </c>
      <c r="AB32" s="215" t="str">
        <f ca="1">④runningスコア!K49</f>
        <v/>
      </c>
      <c r="AC32" s="215" t="str">
        <f ca="1">④runningスコア!L49</f>
        <v/>
      </c>
      <c r="AD32" s="215" t="str">
        <f ca="1">④runningスコア!M49</f>
        <v/>
      </c>
    </row>
    <row r="33" spans="1:30" ht="16.5" customHeight="1" x14ac:dyDescent="0.15">
      <c r="A33" s="458"/>
      <c r="B33" s="458"/>
      <c r="C33" s="458"/>
      <c r="D33" s="458"/>
      <c r="E33" s="458"/>
      <c r="F33" s="458"/>
      <c r="G33" s="458"/>
      <c r="H33" s="458"/>
      <c r="I33" s="458">
        <f ca="1">④runningスコア!H28</f>
        <v>1</v>
      </c>
      <c r="J33" s="458"/>
      <c r="K33" s="215">
        <f ca="1">④runningスコア!I28</f>
        <v>1</v>
      </c>
      <c r="L33" s="215" t="str">
        <f ca="1">④runningスコア!J28</f>
        <v/>
      </c>
      <c r="M33" s="215" t="str">
        <f ca="1">④runningスコア!K28</f>
        <v/>
      </c>
      <c r="N33" s="215" t="str">
        <f ca="1">④runningスコア!L28</f>
        <v/>
      </c>
      <c r="O33" s="215" t="str">
        <f ca="1">④runningスコア!M28</f>
        <v/>
      </c>
      <c r="P33" s="458"/>
      <c r="Q33" s="458"/>
      <c r="R33" s="458"/>
      <c r="S33" s="458"/>
      <c r="T33" s="458"/>
      <c r="U33" s="458"/>
      <c r="V33" s="458"/>
      <c r="W33" s="458"/>
      <c r="X33" s="458">
        <f ca="1">④runningスコア!H50</f>
        <v>2</v>
      </c>
      <c r="Y33" s="458"/>
      <c r="Z33" s="215" t="str">
        <f ca="1">④runningスコア!I50</f>
        <v/>
      </c>
      <c r="AA33" s="215" t="str">
        <f ca="1">④runningスコア!J50</f>
        <v/>
      </c>
      <c r="AB33" s="215" t="str">
        <f ca="1">④runningスコア!K50</f>
        <v/>
      </c>
      <c r="AC33" s="215" t="str">
        <f ca="1">④runningスコア!L50</f>
        <v/>
      </c>
      <c r="AD33" s="215" t="str">
        <f ca="1">④runningスコア!M50</f>
        <v/>
      </c>
    </row>
    <row r="34" spans="1:30" ht="16.5" customHeight="1" x14ac:dyDescent="0.15">
      <c r="A34" s="458"/>
      <c r="B34" s="458"/>
      <c r="C34" s="458"/>
      <c r="D34" s="458"/>
      <c r="E34" s="458"/>
      <c r="F34" s="458"/>
      <c r="G34" s="458"/>
      <c r="H34" s="458"/>
      <c r="I34" s="458">
        <f ca="1">④runningスコア!H29</f>
        <v>1</v>
      </c>
      <c r="J34" s="458"/>
      <c r="K34" s="215" t="str">
        <f ca="1">④runningスコア!I29</f>
        <v/>
      </c>
      <c r="L34" s="215" t="str">
        <f ca="1">④runningスコア!J29</f>
        <v/>
      </c>
      <c r="M34" s="215" t="str">
        <f ca="1">④runningスコア!K29</f>
        <v/>
      </c>
      <c r="N34" s="215" t="str">
        <f ca="1">④runningスコア!L29</f>
        <v/>
      </c>
      <c r="O34" s="215" t="str">
        <f ca="1">④runningスコア!M29</f>
        <v/>
      </c>
      <c r="P34" s="458"/>
      <c r="Q34" s="458"/>
      <c r="R34" s="458"/>
      <c r="S34" s="458"/>
      <c r="T34" s="458"/>
      <c r="U34" s="458"/>
      <c r="V34" s="458"/>
      <c r="W34" s="458"/>
      <c r="X34" s="458">
        <f ca="1">④runningスコア!H51</f>
        <v>1</v>
      </c>
      <c r="Y34" s="458"/>
      <c r="Z34" s="215">
        <f ca="1">④runningスコア!I51</f>
        <v>1</v>
      </c>
      <c r="AA34" s="215" t="str">
        <f ca="1">④runningスコア!J51</f>
        <v/>
      </c>
      <c r="AB34" s="215" t="str">
        <f ca="1">④runningスコア!K51</f>
        <v/>
      </c>
      <c r="AC34" s="215" t="str">
        <f ca="1">④runningスコア!L51</f>
        <v/>
      </c>
      <c r="AD34" s="215" t="str">
        <f ca="1">④runningスコア!M51</f>
        <v/>
      </c>
    </row>
    <row r="35" spans="1:30" ht="16.5" customHeight="1" x14ac:dyDescent="0.15">
      <c r="A35" s="458"/>
      <c r="B35" s="458"/>
      <c r="C35" s="458"/>
      <c r="D35" s="458"/>
      <c r="E35" s="458"/>
      <c r="F35" s="458"/>
      <c r="G35" s="458"/>
      <c r="H35" s="458"/>
      <c r="I35" s="458" t="str">
        <f ca="1">④runningスコア!H30</f>
        <v/>
      </c>
      <c r="J35" s="458"/>
      <c r="K35" s="215" t="str">
        <f ca="1">④runningスコア!I30</f>
        <v/>
      </c>
      <c r="L35" s="215" t="str">
        <f ca="1">④runningスコア!J30</f>
        <v/>
      </c>
      <c r="M35" s="215" t="str">
        <f ca="1">④runningスコア!K30</f>
        <v/>
      </c>
      <c r="N35" s="215" t="str">
        <f ca="1">④runningスコア!L30</f>
        <v/>
      </c>
      <c r="O35" s="215" t="str">
        <f ca="1">④runningスコア!M30</f>
        <v/>
      </c>
      <c r="P35" s="458"/>
      <c r="Q35" s="458"/>
      <c r="R35" s="458"/>
      <c r="S35" s="458"/>
      <c r="T35" s="458"/>
      <c r="U35" s="458"/>
      <c r="V35" s="458"/>
      <c r="W35" s="458"/>
      <c r="X35" s="458">
        <f ca="1">④runningスコア!H52</f>
        <v>4</v>
      </c>
      <c r="Y35" s="458"/>
      <c r="Z35" s="215" t="str">
        <f ca="1">④runningスコア!I52</f>
        <v/>
      </c>
      <c r="AA35" s="215" t="str">
        <f ca="1">④runningスコア!J52</f>
        <v/>
      </c>
      <c r="AB35" s="215" t="str">
        <f ca="1">④runningスコア!K52</f>
        <v/>
      </c>
      <c r="AC35" s="215" t="str">
        <f ca="1">④runningスコア!L52</f>
        <v/>
      </c>
      <c r="AD35" s="215" t="str">
        <f ca="1">④runningスコア!M52</f>
        <v/>
      </c>
    </row>
    <row r="36" spans="1:30" ht="16.5" customHeight="1" x14ac:dyDescent="0.15">
      <c r="A36" s="458"/>
      <c r="B36" s="458"/>
      <c r="C36" s="458"/>
      <c r="D36" s="458"/>
      <c r="E36" s="458"/>
      <c r="F36" s="458"/>
      <c r="G36" s="458"/>
      <c r="H36" s="458"/>
      <c r="I36" s="458" t="str">
        <f ca="1">④runningスコア!H31</f>
        <v/>
      </c>
      <c r="J36" s="458"/>
      <c r="K36" s="215" t="str">
        <f ca="1">④runningスコア!I31</f>
        <v/>
      </c>
      <c r="L36" s="215" t="str">
        <f ca="1">④runningスコア!J31</f>
        <v/>
      </c>
      <c r="M36" s="215" t="str">
        <f ca="1">④runningスコア!K31</f>
        <v/>
      </c>
      <c r="N36" s="215" t="str">
        <f ca="1">④runningスコア!L31</f>
        <v/>
      </c>
      <c r="O36" s="215" t="str">
        <f ca="1">④runningスコア!M31</f>
        <v/>
      </c>
      <c r="P36" s="458"/>
      <c r="Q36" s="458"/>
      <c r="R36" s="458"/>
      <c r="S36" s="458"/>
      <c r="T36" s="458"/>
      <c r="U36" s="458"/>
      <c r="V36" s="458"/>
      <c r="W36" s="458"/>
      <c r="X36" s="458" t="str">
        <f ca="1">④runningスコア!H53</f>
        <v/>
      </c>
      <c r="Y36" s="458"/>
      <c r="Z36" s="215" t="str">
        <f ca="1">④runningスコア!I53</f>
        <v/>
      </c>
      <c r="AA36" s="215" t="str">
        <f ca="1">④runningスコア!J53</f>
        <v/>
      </c>
      <c r="AB36" s="215" t="str">
        <f ca="1">④runningスコア!K53</f>
        <v/>
      </c>
      <c r="AC36" s="215" t="str">
        <f ca="1">④runningスコア!L53</f>
        <v/>
      </c>
      <c r="AD36" s="215" t="str">
        <f ca="1">④runningスコア!M53</f>
        <v/>
      </c>
    </row>
    <row r="37" spans="1:30" ht="16.5" customHeight="1" x14ac:dyDescent="0.15">
      <c r="A37" s="522"/>
      <c r="B37" s="522"/>
      <c r="C37" s="458"/>
      <c r="D37" s="458"/>
      <c r="E37" s="458"/>
      <c r="F37" s="458"/>
      <c r="G37" s="458"/>
      <c r="H37" s="458"/>
      <c r="I37" s="458"/>
      <c r="J37" s="458"/>
      <c r="K37" s="215" t="str">
        <f>④runningスコア!I32</f>
        <v/>
      </c>
      <c r="L37" s="215" t="str">
        <f>④runningスコア!J32</f>
        <v/>
      </c>
      <c r="M37" s="215" t="str">
        <f>④runningスコア!K32</f>
        <v/>
      </c>
      <c r="N37" s="215" t="str">
        <f>④runningスコア!L32</f>
        <v/>
      </c>
      <c r="O37" s="215" t="str">
        <f>④runningスコア!M32</f>
        <v/>
      </c>
      <c r="P37" s="522"/>
      <c r="Q37" s="522"/>
      <c r="R37" s="458"/>
      <c r="S37" s="458"/>
      <c r="T37" s="458"/>
      <c r="U37" s="458"/>
      <c r="V37" s="458"/>
      <c r="W37" s="458"/>
      <c r="X37" s="458"/>
      <c r="Y37" s="458"/>
      <c r="Z37" s="215" t="str">
        <f>④runningスコア!I54</f>
        <v/>
      </c>
      <c r="AA37" s="215" t="str">
        <f>④runningスコア!J54</f>
        <v/>
      </c>
      <c r="AB37" s="215" t="str">
        <f>④runningスコア!K54</f>
        <v/>
      </c>
      <c r="AC37" s="215" t="str">
        <f>④runningスコア!L54</f>
        <v/>
      </c>
      <c r="AD37" s="215" t="str">
        <f>④runningスコア!M54</f>
        <v/>
      </c>
    </row>
    <row r="38" spans="1:30" ht="16.5" customHeight="1" x14ac:dyDescent="0.15">
      <c r="A38" s="522"/>
      <c r="B38" s="522"/>
      <c r="C38" s="458"/>
      <c r="D38" s="458"/>
      <c r="E38" s="458"/>
      <c r="F38" s="458"/>
      <c r="G38" s="458"/>
      <c r="H38" s="458"/>
      <c r="I38" s="458"/>
      <c r="J38" s="458"/>
      <c r="K38" s="215" t="str">
        <f>④runningスコア!I33</f>
        <v/>
      </c>
      <c r="L38" s="215" t="str">
        <f>④runningスコア!J33</f>
        <v/>
      </c>
      <c r="M38" s="215" t="str">
        <f>④runningスコア!K33</f>
        <v/>
      </c>
      <c r="N38" s="215" t="str">
        <f>④runningスコア!L33</f>
        <v/>
      </c>
      <c r="O38" s="215" t="str">
        <f>④runningスコア!M33</f>
        <v/>
      </c>
      <c r="P38" s="522"/>
      <c r="Q38" s="522"/>
      <c r="R38" s="458"/>
      <c r="S38" s="458"/>
      <c r="T38" s="458"/>
      <c r="U38" s="458"/>
      <c r="V38" s="458"/>
      <c r="W38" s="458"/>
      <c r="X38" s="458"/>
      <c r="Y38" s="458"/>
      <c r="Z38" s="215" t="str">
        <f>④runningスコア!I55</f>
        <v/>
      </c>
      <c r="AA38" s="215" t="str">
        <f>④runningスコア!J55</f>
        <v/>
      </c>
      <c r="AB38" s="215" t="str">
        <f>④runningスコア!K55</f>
        <v/>
      </c>
      <c r="AC38" s="215" t="str">
        <f>④runningスコア!L55</f>
        <v/>
      </c>
      <c r="AD38" s="215" t="str">
        <f>④runningスコア!M55</f>
        <v/>
      </c>
    </row>
    <row r="39" spans="1:30" ht="16.5" customHeight="1" x14ac:dyDescent="0.15">
      <c r="A39" s="522"/>
      <c r="B39" s="522"/>
      <c r="C39" s="458"/>
      <c r="D39" s="458"/>
      <c r="E39" s="458"/>
      <c r="F39" s="458"/>
      <c r="G39" s="458"/>
      <c r="H39" s="458"/>
      <c r="I39" s="458"/>
      <c r="J39" s="458"/>
      <c r="K39" s="215" t="str">
        <f>④runningスコア!I34</f>
        <v/>
      </c>
      <c r="L39" s="215" t="str">
        <f>④runningスコア!J34</f>
        <v/>
      </c>
      <c r="M39" s="215" t="str">
        <f>④runningスコア!K34</f>
        <v/>
      </c>
      <c r="N39" s="215" t="str">
        <f>④runningスコア!L34</f>
        <v/>
      </c>
      <c r="O39" s="215" t="str">
        <f>④runningスコア!M34</f>
        <v/>
      </c>
      <c r="P39" s="522"/>
      <c r="Q39" s="522"/>
      <c r="R39" s="458"/>
      <c r="S39" s="458"/>
      <c r="T39" s="458"/>
      <c r="U39" s="458"/>
      <c r="V39" s="458"/>
      <c r="W39" s="458"/>
      <c r="X39" s="458"/>
      <c r="Y39" s="458"/>
      <c r="Z39" s="215" t="str">
        <f>④runningスコア!I56</f>
        <v/>
      </c>
      <c r="AA39" s="215" t="str">
        <f>④runningスコア!J56</f>
        <v/>
      </c>
      <c r="AB39" s="215" t="str">
        <f>④runningスコア!K56</f>
        <v/>
      </c>
      <c r="AC39" s="215" t="str">
        <f>④runningスコア!L56</f>
        <v/>
      </c>
      <c r="AD39" s="215" t="str">
        <f>④runningスコア!M56</f>
        <v/>
      </c>
    </row>
    <row r="40" spans="1:30" ht="16.5" customHeight="1" x14ac:dyDescent="0.15">
      <c r="A40" s="522"/>
      <c r="B40" s="522"/>
      <c r="C40" s="458"/>
      <c r="D40" s="458"/>
      <c r="E40" s="458"/>
      <c r="F40" s="458"/>
      <c r="G40" s="458"/>
      <c r="H40" s="458"/>
      <c r="I40" s="458"/>
      <c r="J40" s="458"/>
      <c r="K40" s="215" t="str">
        <f>④runningスコア!I35</f>
        <v/>
      </c>
      <c r="L40" s="215" t="str">
        <f>④runningスコア!J35</f>
        <v/>
      </c>
      <c r="M40" s="215" t="str">
        <f>④runningスコア!K35</f>
        <v/>
      </c>
      <c r="N40" s="215" t="str">
        <f>④runningスコア!L35</f>
        <v/>
      </c>
      <c r="O40" s="215" t="str">
        <f>④runningスコア!M35</f>
        <v/>
      </c>
      <c r="P40" s="522"/>
      <c r="Q40" s="522"/>
      <c r="R40" s="458"/>
      <c r="S40" s="458"/>
      <c r="T40" s="458"/>
      <c r="U40" s="458"/>
      <c r="V40" s="458"/>
      <c r="W40" s="458"/>
      <c r="X40" s="458"/>
      <c r="Y40" s="458"/>
      <c r="Z40" s="215" t="str">
        <f>④runningスコア!I57</f>
        <v/>
      </c>
      <c r="AA40" s="215" t="str">
        <f>④runningスコア!J57</f>
        <v/>
      </c>
      <c r="AB40" s="215" t="str">
        <f>④runningスコア!K57</f>
        <v/>
      </c>
      <c r="AC40" s="215" t="str">
        <f>④runningスコア!L57</f>
        <v/>
      </c>
      <c r="AD40" s="215" t="str">
        <f>④runningスコア!M57</f>
        <v/>
      </c>
    </row>
    <row r="41" spans="1:30" ht="3.75" customHeight="1" x14ac:dyDescent="0.15">
      <c r="A41" s="165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</row>
    <row r="42" spans="1:30" ht="25.5" customHeight="1" x14ac:dyDescent="0.15">
      <c r="A42" s="458"/>
      <c r="B42" s="458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458"/>
      <c r="S42" s="458"/>
      <c r="T42" s="458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</row>
    <row r="43" spans="1:30" ht="17.25" customHeight="1" x14ac:dyDescent="0.15">
      <c r="A43" s="165" t="s">
        <v>185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</row>
    <row r="44" spans="1:30" ht="17.25" customHeight="1" x14ac:dyDescent="0.15">
      <c r="A44" s="521" t="s">
        <v>522</v>
      </c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1"/>
      <c r="O44" s="521"/>
      <c r="P44" s="521"/>
      <c r="Q44" s="521"/>
      <c r="R44" s="521"/>
      <c r="S44" s="521"/>
      <c r="T44" s="521"/>
      <c r="U44" s="521"/>
      <c r="V44" s="521"/>
      <c r="W44" s="521"/>
      <c r="X44" s="521"/>
      <c r="Y44" s="521"/>
      <c r="Z44" s="521"/>
      <c r="AA44" s="521"/>
      <c r="AB44" s="521"/>
      <c r="AC44" s="521"/>
      <c r="AD44" s="521"/>
    </row>
    <row r="45" spans="1:30" ht="17.25" customHeight="1" x14ac:dyDescent="0.15">
      <c r="A45" s="521"/>
      <c r="B45" s="521"/>
      <c r="C45" s="521"/>
      <c r="D45" s="521"/>
      <c r="E45" s="521"/>
      <c r="F45" s="521"/>
      <c r="G45" s="521"/>
      <c r="H45" s="521"/>
      <c r="I45" s="521"/>
      <c r="J45" s="521"/>
      <c r="K45" s="521"/>
      <c r="L45" s="521"/>
      <c r="M45" s="521"/>
      <c r="N45" s="521"/>
      <c r="O45" s="521"/>
      <c r="P45" s="521"/>
      <c r="Q45" s="521"/>
      <c r="R45" s="521"/>
      <c r="S45" s="521"/>
      <c r="T45" s="521"/>
      <c r="U45" s="521"/>
      <c r="V45" s="521"/>
      <c r="W45" s="521"/>
      <c r="X45" s="521"/>
      <c r="Y45" s="521"/>
      <c r="Z45" s="521"/>
      <c r="AA45" s="521"/>
      <c r="AB45" s="521"/>
      <c r="AC45" s="521"/>
      <c r="AD45" s="521"/>
    </row>
    <row r="46" spans="1:30" ht="3.75" customHeight="1" x14ac:dyDescent="0.15">
      <c r="A46" s="165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</row>
    <row r="47" spans="1:30" ht="24.75" customHeight="1" x14ac:dyDescent="0.15">
      <c r="A47" s="165"/>
      <c r="B47" s="165"/>
      <c r="C47" s="165"/>
      <c r="D47" s="165"/>
      <c r="E47" s="165"/>
      <c r="F47" s="165"/>
      <c r="G47" s="165"/>
      <c r="H47" s="458" t="str">
        <f>IF(namelist!E8="","",namelist!E8)</f>
        <v>吉田 松陰</v>
      </c>
      <c r="I47" s="458"/>
      <c r="J47" s="458"/>
      <c r="K47" s="458"/>
      <c r="L47" s="458"/>
      <c r="M47" s="458" t="str">
        <f>IF(namelist!E9="","",namelist!E9)</f>
        <v>高杉 晋作</v>
      </c>
      <c r="N47" s="458"/>
      <c r="O47" s="458"/>
      <c r="P47" s="458"/>
      <c r="Q47" s="458"/>
      <c r="R47" s="165"/>
      <c r="S47" s="458"/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</row>
    <row r="48" spans="1:30" ht="3.75" customHeight="1" x14ac:dyDescent="0.15">
      <c r="A48" s="165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</row>
    <row r="49" spans="1:36" ht="24.75" customHeight="1" x14ac:dyDescent="0.15">
      <c r="A49" s="165"/>
      <c r="B49" s="165"/>
      <c r="C49" s="165"/>
      <c r="D49" s="165"/>
      <c r="E49" s="165"/>
      <c r="F49" s="165"/>
      <c r="G49" s="165"/>
      <c r="H49" s="458" t="str">
        <f>IF(namelist!E10="","",namelist!E10)</f>
        <v>宮本 武蔵</v>
      </c>
      <c r="I49" s="458"/>
      <c r="J49" s="458"/>
      <c r="K49" s="458"/>
      <c r="L49" s="458"/>
      <c r="M49" s="458" t="str">
        <f>IF(namelist!E11="","",namelist!E11)</f>
        <v>佐々木 小次郎</v>
      </c>
      <c r="N49" s="458"/>
      <c r="O49" s="458"/>
      <c r="P49" s="458"/>
      <c r="Q49" s="458"/>
      <c r="R49" s="165"/>
      <c r="S49" s="458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</row>
    <row r="50" spans="1:36" ht="3.75" customHeight="1" x14ac:dyDescent="0.15">
      <c r="A50" s="165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</row>
    <row r="51" spans="1:36" ht="24.75" customHeight="1" x14ac:dyDescent="0.15">
      <c r="A51" s="165"/>
      <c r="B51" s="165"/>
      <c r="C51" s="165"/>
      <c r="D51" s="165"/>
      <c r="E51" s="165"/>
      <c r="F51" s="165"/>
      <c r="G51" s="165"/>
      <c r="H51" s="458" t="str">
        <f>IF(namelist!E12="","",namelist!E12)</f>
        <v>伊藤 博文</v>
      </c>
      <c r="I51" s="458"/>
      <c r="J51" s="458"/>
      <c r="K51" s="458"/>
      <c r="L51" s="458"/>
      <c r="M51" s="458" t="str">
        <f>IF(namelist!E13="","",namelist!E13)</f>
        <v/>
      </c>
      <c r="N51" s="458"/>
      <c r="O51" s="458"/>
      <c r="P51" s="458"/>
      <c r="Q51" s="458"/>
      <c r="R51" s="165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</row>
    <row r="52" spans="1:36" ht="9" customHeight="1" x14ac:dyDescent="0.15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</row>
    <row r="53" spans="1:36" ht="17.25" customHeight="1" x14ac:dyDescent="0.15">
      <c r="A53" s="167"/>
      <c r="B53" s="167"/>
      <c r="C53" s="520"/>
      <c r="D53" s="520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520"/>
      <c r="Z53" s="520"/>
      <c r="AA53" s="520"/>
      <c r="AB53" s="520"/>
      <c r="AC53" s="167"/>
      <c r="AD53" s="167"/>
      <c r="AE53" s="167"/>
      <c r="AF53" s="167"/>
      <c r="AG53" s="167"/>
      <c r="AH53" s="167"/>
      <c r="AI53" s="167"/>
      <c r="AJ53" s="167"/>
    </row>
    <row r="54" spans="1:36" ht="3.75" customHeight="1" x14ac:dyDescent="0.15"/>
    <row r="55" spans="1:36" ht="17.25" customHeight="1" x14ac:dyDescent="0.15"/>
  </sheetData>
  <sheetProtection algorithmName="SHA-512" hashValue="GY74176gxqAs99tYt/c2BPTxtPTtCKEAgoHoR5rkigZ3yFFsN9WXCdSieXI+1ylJS3E8C6OMN7MFxWBEGiuwlQ==" saltValue="GGJGEopr4SZXrAiOO0nzCg==" spinCount="100000" sheet="1" objects="1" scenarios="1" selectLockedCells="1"/>
  <mergeCells count="193">
    <mergeCell ref="O7:Q7"/>
    <mergeCell ref="R7:AD7"/>
    <mergeCell ref="J9:U9"/>
    <mergeCell ref="B11:O11"/>
    <mergeCell ref="P11:AC11"/>
    <mergeCell ref="AB12:AC12"/>
    <mergeCell ref="V1:W2"/>
    <mergeCell ref="X1:AD2"/>
    <mergeCell ref="O6:Q6"/>
    <mergeCell ref="R6:T6"/>
    <mergeCell ref="V6:W6"/>
    <mergeCell ref="Y6:Z6"/>
    <mergeCell ref="A13:D13"/>
    <mergeCell ref="E13:J13"/>
    <mergeCell ref="K13:Z13"/>
    <mergeCell ref="AA13:AD13"/>
    <mergeCell ref="C14:D14"/>
    <mergeCell ref="E14:F14"/>
    <mergeCell ref="I14:J14"/>
    <mergeCell ref="K14:L14"/>
    <mergeCell ref="O14:P14"/>
    <mergeCell ref="Q14:R14"/>
    <mergeCell ref="U14:V14"/>
    <mergeCell ref="W14:X14"/>
    <mergeCell ref="AA14:AB14"/>
    <mergeCell ref="AC14:AD14"/>
    <mergeCell ref="A15:B15"/>
    <mergeCell ref="C15:D15"/>
    <mergeCell ref="E15:F15"/>
    <mergeCell ref="G15:H15"/>
    <mergeCell ref="I15:J15"/>
    <mergeCell ref="K15:L15"/>
    <mergeCell ref="E16:F16"/>
    <mergeCell ref="G16:L16"/>
    <mergeCell ref="S16:X16"/>
    <mergeCell ref="Y16:Z16"/>
    <mergeCell ref="M15:N15"/>
    <mergeCell ref="O15:P15"/>
    <mergeCell ref="Q15:R15"/>
    <mergeCell ref="S15:T15"/>
    <mergeCell ref="U15:V15"/>
    <mergeCell ref="W15:X15"/>
    <mergeCell ref="AA17:AD18"/>
    <mergeCell ref="G18:H18"/>
    <mergeCell ref="I18:J18"/>
    <mergeCell ref="K18:L18"/>
    <mergeCell ref="S18:T18"/>
    <mergeCell ref="U18:V18"/>
    <mergeCell ref="W18:X18"/>
    <mergeCell ref="Y15:Z15"/>
    <mergeCell ref="AA15:AB15"/>
    <mergeCell ref="AC15:AD15"/>
    <mergeCell ref="A20:B20"/>
    <mergeCell ref="C20:H20"/>
    <mergeCell ref="I20:J20"/>
    <mergeCell ref="P20:Q20"/>
    <mergeCell ref="R20:W20"/>
    <mergeCell ref="X20:Y20"/>
    <mergeCell ref="A17:D18"/>
    <mergeCell ref="E17:F18"/>
    <mergeCell ref="Y17:Z18"/>
    <mergeCell ref="A22:B22"/>
    <mergeCell ref="C22:H22"/>
    <mergeCell ref="I22:J22"/>
    <mergeCell ref="P22:Q22"/>
    <mergeCell ref="R22:W22"/>
    <mergeCell ref="X22:Y22"/>
    <mergeCell ref="A21:B21"/>
    <mergeCell ref="C21:H21"/>
    <mergeCell ref="I21:J21"/>
    <mergeCell ref="P21:Q21"/>
    <mergeCell ref="R21:W21"/>
    <mergeCell ref="X21:Y21"/>
    <mergeCell ref="A24:B24"/>
    <mergeCell ref="C24:H24"/>
    <mergeCell ref="I24:J24"/>
    <mergeCell ref="P24:Q24"/>
    <mergeCell ref="R24:W24"/>
    <mergeCell ref="X24:Y24"/>
    <mergeCell ref="A23:B23"/>
    <mergeCell ref="C23:H23"/>
    <mergeCell ref="I23:J23"/>
    <mergeCell ref="P23:Q23"/>
    <mergeCell ref="R23:W23"/>
    <mergeCell ref="X23:Y23"/>
    <mergeCell ref="A26:B26"/>
    <mergeCell ref="C26:H26"/>
    <mergeCell ref="I26:J26"/>
    <mergeCell ref="P26:Q26"/>
    <mergeCell ref="R26:W26"/>
    <mergeCell ref="X26:Y26"/>
    <mergeCell ref="A25:B25"/>
    <mergeCell ref="C25:H25"/>
    <mergeCell ref="I25:J25"/>
    <mergeCell ref="P25:Q25"/>
    <mergeCell ref="R25:W25"/>
    <mergeCell ref="X25:Y25"/>
    <mergeCell ref="A28:B28"/>
    <mergeCell ref="C28:H28"/>
    <mergeCell ref="I28:J28"/>
    <mergeCell ref="P28:Q28"/>
    <mergeCell ref="R28:W28"/>
    <mergeCell ref="X28:Y28"/>
    <mergeCell ref="A27:B27"/>
    <mergeCell ref="C27:H27"/>
    <mergeCell ref="I27:J27"/>
    <mergeCell ref="P27:Q27"/>
    <mergeCell ref="R27:W27"/>
    <mergeCell ref="X27:Y27"/>
    <mergeCell ref="A30:B30"/>
    <mergeCell ref="C30:H30"/>
    <mergeCell ref="I30:J30"/>
    <mergeCell ref="P30:Q30"/>
    <mergeCell ref="R30:W30"/>
    <mergeCell ref="X30:Y30"/>
    <mergeCell ref="A29:B29"/>
    <mergeCell ref="C29:H29"/>
    <mergeCell ref="I29:J29"/>
    <mergeCell ref="P29:Q29"/>
    <mergeCell ref="R29:W29"/>
    <mergeCell ref="X29:Y29"/>
    <mergeCell ref="A32:B32"/>
    <mergeCell ref="C32:H32"/>
    <mergeCell ref="I32:J32"/>
    <mergeCell ref="P32:Q32"/>
    <mergeCell ref="R32:W32"/>
    <mergeCell ref="X32:Y32"/>
    <mergeCell ref="A31:B31"/>
    <mergeCell ref="C31:H31"/>
    <mergeCell ref="I31:J31"/>
    <mergeCell ref="P31:Q31"/>
    <mergeCell ref="R31:W31"/>
    <mergeCell ref="X31:Y31"/>
    <mergeCell ref="A34:B34"/>
    <mergeCell ref="C34:H34"/>
    <mergeCell ref="I34:J34"/>
    <mergeCell ref="P34:Q34"/>
    <mergeCell ref="R34:W34"/>
    <mergeCell ref="X34:Y34"/>
    <mergeCell ref="A33:B33"/>
    <mergeCell ref="C33:H33"/>
    <mergeCell ref="I33:J33"/>
    <mergeCell ref="P33:Q33"/>
    <mergeCell ref="R33:W33"/>
    <mergeCell ref="X33:Y33"/>
    <mergeCell ref="A36:B36"/>
    <mergeCell ref="C36:H36"/>
    <mergeCell ref="I36:J36"/>
    <mergeCell ref="P36:Q36"/>
    <mergeCell ref="R36:W36"/>
    <mergeCell ref="X36:Y36"/>
    <mergeCell ref="A35:B35"/>
    <mergeCell ref="C35:H35"/>
    <mergeCell ref="I35:J35"/>
    <mergeCell ref="P35:Q35"/>
    <mergeCell ref="R35:W35"/>
    <mergeCell ref="X35:Y35"/>
    <mergeCell ref="A39:B39"/>
    <mergeCell ref="C39:J39"/>
    <mergeCell ref="P39:Q39"/>
    <mergeCell ref="R39:Y39"/>
    <mergeCell ref="A40:B40"/>
    <mergeCell ref="C40:J40"/>
    <mergeCell ref="P40:Q40"/>
    <mergeCell ref="R40:Y40"/>
    <mergeCell ref="A37:B37"/>
    <mergeCell ref="C37:J37"/>
    <mergeCell ref="P37:Q37"/>
    <mergeCell ref="R37:Y37"/>
    <mergeCell ref="A38:B38"/>
    <mergeCell ref="C38:J38"/>
    <mergeCell ref="P38:Q38"/>
    <mergeCell ref="R38:Y38"/>
    <mergeCell ref="A42:B42"/>
    <mergeCell ref="C42:K42"/>
    <mergeCell ref="L42:S42"/>
    <mergeCell ref="T42:AB42"/>
    <mergeCell ref="AC42:AD42"/>
    <mergeCell ref="H47:L47"/>
    <mergeCell ref="M47:Q47"/>
    <mergeCell ref="S47:X47"/>
    <mergeCell ref="Y47:AD47"/>
    <mergeCell ref="A45:AD45"/>
    <mergeCell ref="A44:AD44"/>
    <mergeCell ref="C53:AB53"/>
    <mergeCell ref="H49:L49"/>
    <mergeCell ref="M49:Q49"/>
    <mergeCell ref="S49:X49"/>
    <mergeCell ref="Y49:AD49"/>
    <mergeCell ref="H51:L51"/>
    <mergeCell ref="M51:Q51"/>
    <mergeCell ref="S51:X51"/>
    <mergeCell ref="Y51:AD51"/>
  </mergeCells>
  <phoneticPr fontId="1"/>
  <dataValidations count="1">
    <dataValidation type="list" allowBlank="1" showInputMessage="1" showErrorMessage="1" sqref="G1:G7 L1:L4">
      <formula1>",○"</formula1>
    </dataValidation>
  </dataValidations>
  <pageMargins left="0.70866141732283472" right="0.59055118110236227" top="0.70866141732283472" bottom="0.39370078740157483" header="0.31496062992125984" footer="0.31496062992125984"/>
  <pageSetup paperSize="9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55"/>
  <sheetViews>
    <sheetView topLeftCell="A4" zoomScaleNormal="100" workbookViewId="0"/>
  </sheetViews>
  <sheetFormatPr defaultColWidth="3" defaultRowHeight="18.75" customHeight="1" x14ac:dyDescent="0.15"/>
  <cols>
    <col min="1" max="1" width="3.5" style="166" customWidth="1"/>
    <col min="2" max="2" width="2.5" style="166" customWidth="1"/>
    <col min="3" max="15" width="3" style="166"/>
    <col min="16" max="16" width="3" style="166" customWidth="1"/>
    <col min="17" max="17" width="0.5" style="166" customWidth="1"/>
    <col min="18" max="18" width="2.5" style="166" customWidth="1"/>
    <col min="19" max="29" width="3" style="166"/>
    <col min="30" max="30" width="3" style="166" customWidth="1"/>
    <col min="31" max="31" width="3" style="166"/>
    <col min="32" max="32" width="1" style="166" customWidth="1"/>
    <col min="33" max="16384" width="3" style="166"/>
  </cols>
  <sheetData>
    <row r="1" spans="1:31" ht="17.25" customHeight="1" x14ac:dyDescent="0.15">
      <c r="G1" s="140" t="str">
        <f>IF(namelist!I3="","",namelist!I3)</f>
        <v/>
      </c>
      <c r="H1" s="102" t="s">
        <v>11</v>
      </c>
      <c r="I1" s="102"/>
      <c r="K1" s="102"/>
      <c r="L1" s="140" t="str">
        <f>IF(namelist!I11="","",namelist!I11)</f>
        <v>○</v>
      </c>
      <c r="M1" s="102" t="s">
        <v>10</v>
      </c>
      <c r="N1" s="102"/>
      <c r="O1" s="102"/>
      <c r="P1" s="102"/>
      <c r="Q1" s="102"/>
      <c r="R1" s="102"/>
      <c r="S1" s="140" t="str">
        <f>IF(namelist!E3="男子","○","")</f>
        <v/>
      </c>
      <c r="T1" s="102" t="s">
        <v>5</v>
      </c>
      <c r="U1" s="102"/>
      <c r="V1" s="102"/>
      <c r="W1" s="620" t="s">
        <v>16</v>
      </c>
      <c r="X1" s="621"/>
      <c r="Y1" s="624" t="str">
        <f>IF(namelist!B5="","",namelist!B5)</f>
        <v>Ａ１</v>
      </c>
      <c r="Z1" s="625"/>
      <c r="AA1" s="625"/>
      <c r="AB1" s="625"/>
      <c r="AC1" s="625"/>
      <c r="AD1" s="625"/>
      <c r="AE1" s="626"/>
    </row>
    <row r="2" spans="1:31" ht="17.25" customHeight="1" x14ac:dyDescent="0.15">
      <c r="A2" s="102" t="s">
        <v>0</v>
      </c>
      <c r="G2" s="140" t="str">
        <f>IF(namelist!I4="","",namelist!I4)</f>
        <v/>
      </c>
      <c r="H2" s="102" t="s">
        <v>7</v>
      </c>
      <c r="I2" s="102"/>
      <c r="K2" s="102"/>
      <c r="L2" s="140" t="str">
        <f>IF(namelist!I12="","",namelist!I12)</f>
        <v/>
      </c>
      <c r="M2" s="102" t="s">
        <v>3</v>
      </c>
      <c r="N2" s="102"/>
      <c r="O2" s="102"/>
      <c r="P2" s="102"/>
      <c r="Q2" s="102"/>
      <c r="R2" s="102"/>
      <c r="S2" s="140" t="str">
        <f>IF(namelist!E3="女子","○","")</f>
        <v>○</v>
      </c>
      <c r="T2" s="102" t="s">
        <v>6</v>
      </c>
      <c r="U2" s="102"/>
      <c r="V2" s="102"/>
      <c r="W2" s="622"/>
      <c r="X2" s="623"/>
      <c r="Y2" s="627"/>
      <c r="Z2" s="628"/>
      <c r="AA2" s="628"/>
      <c r="AB2" s="628"/>
      <c r="AC2" s="628"/>
      <c r="AD2" s="628"/>
      <c r="AE2" s="629"/>
    </row>
    <row r="3" spans="1:31" ht="17.25" customHeight="1" x14ac:dyDescent="0.15">
      <c r="A3" s="102" t="s">
        <v>1</v>
      </c>
      <c r="G3" s="140" t="str">
        <f>IF(namelist!I5="","",namelist!I5)</f>
        <v/>
      </c>
      <c r="H3" s="102" t="s">
        <v>8</v>
      </c>
      <c r="I3" s="102"/>
      <c r="K3" s="102"/>
      <c r="L3" s="140" t="str">
        <f>IF(namelist!I13="","",namelist!I13)</f>
        <v/>
      </c>
      <c r="M3" s="102" t="s">
        <v>4</v>
      </c>
      <c r="N3" s="102"/>
      <c r="O3" s="102"/>
      <c r="P3" s="102"/>
      <c r="Q3" s="102"/>
      <c r="R3" s="102"/>
      <c r="S3" s="102"/>
      <c r="T3" s="102"/>
      <c r="U3" s="102"/>
      <c r="V3" s="94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17.25" customHeight="1" x14ac:dyDescent="0.15">
      <c r="A4" s="102" t="s">
        <v>2</v>
      </c>
      <c r="G4" s="140" t="str">
        <f>IF(namelist!I6="","",namelist!I6)</f>
        <v>○</v>
      </c>
      <c r="H4" s="102" t="s">
        <v>12</v>
      </c>
      <c r="I4" s="102"/>
      <c r="K4" s="102"/>
      <c r="L4" s="140" t="str">
        <f>IF(namelist!I14="","",namelist!I14)</f>
        <v/>
      </c>
      <c r="M4" s="102" t="str">
        <f>IF(namelist!J14="","",namelist!J14)</f>
        <v>その他(書き換えてください)</v>
      </c>
      <c r="N4" s="102"/>
      <c r="O4" s="102"/>
      <c r="P4" s="102"/>
      <c r="Q4" s="102"/>
      <c r="R4" s="102"/>
      <c r="S4" s="102"/>
      <c r="T4" s="102"/>
      <c r="U4" s="102"/>
      <c r="V4" s="94"/>
      <c r="W4" s="102"/>
      <c r="X4" s="102"/>
      <c r="Y4" s="102"/>
      <c r="Z4" s="102"/>
      <c r="AA4" s="102"/>
      <c r="AB4" s="102"/>
      <c r="AC4" s="102"/>
      <c r="AD4" s="102"/>
      <c r="AE4" s="102"/>
    </row>
    <row r="5" spans="1:31" ht="17.25" customHeight="1" x14ac:dyDescent="0.15">
      <c r="G5" s="140" t="str">
        <f>IF(namelist!I7="","",namelist!I7)</f>
        <v/>
      </c>
      <c r="H5" s="102" t="s">
        <v>13</v>
      </c>
      <c r="I5" s="102"/>
      <c r="L5" s="200"/>
      <c r="V5" s="165"/>
    </row>
    <row r="6" spans="1:31" ht="17.25" customHeight="1" x14ac:dyDescent="0.15">
      <c r="G6" s="140" t="str">
        <f>IF(namelist!I8="","",namelist!I8)</f>
        <v/>
      </c>
      <c r="H6" s="102" t="s">
        <v>9</v>
      </c>
      <c r="I6" s="102"/>
      <c r="O6" s="530" t="s">
        <v>23</v>
      </c>
      <c r="P6" s="532"/>
      <c r="Q6" s="533"/>
      <c r="R6" s="613"/>
      <c r="S6" s="630">
        <f>namelist!B1</f>
        <v>2016</v>
      </c>
      <c r="T6" s="532"/>
      <c r="U6" s="532"/>
      <c r="V6" s="218" t="s">
        <v>24</v>
      </c>
      <c r="W6" s="532">
        <f>namelist!B2</f>
        <v>8</v>
      </c>
      <c r="X6" s="532"/>
      <c r="Y6" s="218" t="s">
        <v>25</v>
      </c>
      <c r="Z6" s="532">
        <f>namelist!B3</f>
        <v>2</v>
      </c>
      <c r="AA6" s="532"/>
      <c r="AB6" s="218" t="s">
        <v>26</v>
      </c>
      <c r="AC6" s="219" t="s">
        <v>27</v>
      </c>
      <c r="AD6" s="218" t="str">
        <f>namelist!B4</f>
        <v>月</v>
      </c>
      <c r="AE6" s="220" t="s">
        <v>28</v>
      </c>
    </row>
    <row r="7" spans="1:31" ht="17.25" customHeight="1" x14ac:dyDescent="0.15">
      <c r="G7" s="140" t="str">
        <f>IF(namelist!I9="","",namelist!I9)</f>
        <v/>
      </c>
      <c r="H7" s="102" t="str">
        <f>IF(namelist!J9="","",namelist!J9)</f>
        <v>その他(書き換えてください)</v>
      </c>
      <c r="I7" s="102"/>
      <c r="O7" s="530" t="s">
        <v>15</v>
      </c>
      <c r="P7" s="532"/>
      <c r="Q7" s="533"/>
      <c r="R7" s="613"/>
      <c r="S7" s="614" t="str">
        <f>namelist!E2</f>
        <v>中森ハンドボール協会長杯争奪全国総合ハンドボール選手権大会</v>
      </c>
      <c r="T7" s="614"/>
      <c r="U7" s="614"/>
      <c r="V7" s="614"/>
      <c r="W7" s="614"/>
      <c r="X7" s="614"/>
      <c r="Y7" s="614"/>
      <c r="Z7" s="614"/>
      <c r="AA7" s="614"/>
      <c r="AB7" s="614"/>
      <c r="AC7" s="614"/>
      <c r="AD7" s="614"/>
      <c r="AE7" s="615"/>
    </row>
    <row r="8" spans="1:31" ht="7.5" customHeight="1" x14ac:dyDescent="0.15">
      <c r="G8" s="165"/>
      <c r="V8" s="165"/>
    </row>
    <row r="9" spans="1:31" ht="18.75" customHeight="1" x14ac:dyDescent="0.15">
      <c r="J9" s="616" t="s">
        <v>14</v>
      </c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</row>
    <row r="10" spans="1:31" ht="3.75" customHeight="1" x14ac:dyDescent="0.15">
      <c r="T10" s="165"/>
    </row>
    <row r="11" spans="1:31" ht="22.5" customHeight="1" x14ac:dyDescent="0.15">
      <c r="A11" s="221" t="s">
        <v>18</v>
      </c>
      <c r="B11" s="617" t="str">
        <f>namelist!C8</f>
        <v>済南学院高校</v>
      </c>
      <c r="C11" s="617"/>
      <c r="D11" s="617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 t="str">
        <f>namelist!C10</f>
        <v>最上農業高校</v>
      </c>
      <c r="Q11" s="618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  <c r="AC11" s="617"/>
      <c r="AD11" s="617"/>
      <c r="AE11" s="221" t="s">
        <v>19</v>
      </c>
    </row>
    <row r="12" spans="1:31" ht="9" customHeight="1" x14ac:dyDescent="0.15">
      <c r="A12" s="222" t="s">
        <v>20</v>
      </c>
      <c r="B12" s="223"/>
      <c r="C12" s="223"/>
      <c r="D12" s="224"/>
      <c r="E12" s="222" t="s">
        <v>21</v>
      </c>
      <c r="F12" s="223"/>
      <c r="G12" s="223"/>
      <c r="H12" s="223"/>
      <c r="I12" s="223"/>
      <c r="J12" s="224"/>
      <c r="K12" s="222" t="s">
        <v>22</v>
      </c>
      <c r="L12" s="223"/>
      <c r="M12" s="223"/>
      <c r="N12" s="223"/>
      <c r="O12" s="223"/>
      <c r="P12" s="223"/>
      <c r="Q12" s="261"/>
      <c r="R12" s="223"/>
      <c r="S12" s="223"/>
      <c r="T12" s="223"/>
      <c r="U12" s="223"/>
      <c r="V12" s="223"/>
      <c r="W12" s="223"/>
      <c r="X12" s="223"/>
      <c r="Y12" s="223"/>
      <c r="Z12" s="223"/>
      <c r="AA12" s="224"/>
      <c r="AB12" s="222"/>
      <c r="AC12" s="619" t="s">
        <v>29</v>
      </c>
      <c r="AD12" s="619"/>
      <c r="AE12" s="224"/>
    </row>
    <row r="13" spans="1:31" ht="16.5" customHeight="1" thickBot="1" x14ac:dyDescent="0.2">
      <c r="A13" s="456" t="str">
        <f>namelist!E5</f>
        <v>山口県</v>
      </c>
      <c r="B13" s="457"/>
      <c r="C13" s="458"/>
      <c r="D13" s="459"/>
      <c r="E13" s="460" t="str">
        <f>namelist!E6</f>
        <v>周南市</v>
      </c>
      <c r="F13" s="458"/>
      <c r="G13" s="457"/>
      <c r="H13" s="457"/>
      <c r="I13" s="458"/>
      <c r="J13" s="459"/>
      <c r="K13" s="448" t="str">
        <f>namelist!E1</f>
        <v>新下関市体育館(中森第２記念体育館)</v>
      </c>
      <c r="L13" s="449"/>
      <c r="M13" s="450"/>
      <c r="N13" s="450"/>
      <c r="O13" s="449"/>
      <c r="P13" s="449"/>
      <c r="Q13" s="449"/>
      <c r="R13" s="449"/>
      <c r="S13" s="449"/>
      <c r="T13" s="450"/>
      <c r="U13" s="450"/>
      <c r="V13" s="449"/>
      <c r="W13" s="449"/>
      <c r="X13" s="449"/>
      <c r="Y13" s="449"/>
      <c r="Z13" s="450"/>
      <c r="AA13" s="451"/>
      <c r="AB13" s="445" t="str">
        <f>namelist!E4</f>
        <v>１回戦</v>
      </c>
      <c r="AC13" s="446"/>
      <c r="AD13" s="446"/>
      <c r="AE13" s="447"/>
    </row>
    <row r="14" spans="1:31" ht="13.5" customHeight="1" x14ac:dyDescent="0.15">
      <c r="A14" s="199"/>
      <c r="B14" s="200"/>
      <c r="C14" s="583" t="s">
        <v>18</v>
      </c>
      <c r="D14" s="584"/>
      <c r="E14" s="583" t="s">
        <v>19</v>
      </c>
      <c r="F14" s="584"/>
      <c r="G14" s="200"/>
      <c r="H14" s="200"/>
      <c r="I14" s="583" t="s">
        <v>18</v>
      </c>
      <c r="J14" s="584"/>
      <c r="K14" s="583" t="s">
        <v>19</v>
      </c>
      <c r="L14" s="584"/>
      <c r="M14" s="200"/>
      <c r="N14" s="200"/>
      <c r="O14" s="583" t="s">
        <v>18</v>
      </c>
      <c r="P14" s="584"/>
      <c r="Q14" s="610" t="s">
        <v>19</v>
      </c>
      <c r="R14" s="611"/>
      <c r="S14" s="612"/>
      <c r="T14" s="200"/>
      <c r="U14" s="200"/>
      <c r="V14" s="583" t="s">
        <v>18</v>
      </c>
      <c r="W14" s="584"/>
      <c r="X14" s="583" t="s">
        <v>19</v>
      </c>
      <c r="Y14" s="584"/>
      <c r="Z14" s="200"/>
      <c r="AA14" s="200"/>
      <c r="AB14" s="583" t="s">
        <v>18</v>
      </c>
      <c r="AC14" s="584"/>
      <c r="AD14" s="583" t="s">
        <v>19</v>
      </c>
      <c r="AE14" s="584"/>
    </row>
    <row r="15" spans="1:31" ht="30" customHeight="1" thickBot="1" x14ac:dyDescent="0.2">
      <c r="A15" s="598" t="s">
        <v>30</v>
      </c>
      <c r="B15" s="599"/>
      <c r="C15" s="600">
        <f>IF(input!B3=0,"0",IF(input!B3="","",input!B3))</f>
        <v>8</v>
      </c>
      <c r="D15" s="601"/>
      <c r="E15" s="587">
        <f>IF(input!J3=0,"0",IF(input!J3="","",input!J3))</f>
        <v>8</v>
      </c>
      <c r="F15" s="588"/>
      <c r="G15" s="602" t="s">
        <v>31</v>
      </c>
      <c r="H15" s="603"/>
      <c r="I15" s="587">
        <f ca="1">IF(input!H1=0,"0",IF(input!H1="","",input!H1))</f>
        <v>27</v>
      </c>
      <c r="J15" s="588"/>
      <c r="K15" s="587">
        <f ca="1">IF(input!J1=0,"0",IF(input!J1="","",input!J1))</f>
        <v>28</v>
      </c>
      <c r="L15" s="588"/>
      <c r="M15" s="585" t="s">
        <v>32</v>
      </c>
      <c r="N15" s="586"/>
      <c r="O15" s="587">
        <f>IF(input!D3="","",input!D3+input!E3)</f>
        <v>2</v>
      </c>
      <c r="P15" s="588"/>
      <c r="Q15" s="581">
        <f>IF(input!L3="","",input!L3+input!M3)</f>
        <v>2</v>
      </c>
      <c r="R15" s="597"/>
      <c r="S15" s="582"/>
      <c r="T15" s="585" t="s">
        <v>33</v>
      </c>
      <c r="U15" s="586"/>
      <c r="V15" s="587">
        <f>IF(input!F3="","",input!F3+input!G3)</f>
        <v>3</v>
      </c>
      <c r="W15" s="588"/>
      <c r="X15" s="587">
        <f>IF(input!N3="","",input!N3+input!O3)</f>
        <v>3</v>
      </c>
      <c r="Y15" s="588"/>
      <c r="Z15" s="595" t="s">
        <v>34</v>
      </c>
      <c r="AA15" s="596"/>
      <c r="AB15" s="587">
        <f>IF(input!H3=0,"0",IF(input!H3="","",input!H3))</f>
        <v>3</v>
      </c>
      <c r="AC15" s="588"/>
      <c r="AD15" s="587">
        <f>IF(input!P3=0,"0",IF(input!P3="","",input!P3))</f>
        <v>4</v>
      </c>
      <c r="AE15" s="588"/>
    </row>
    <row r="16" spans="1:31" ht="13.5" customHeight="1" x14ac:dyDescent="0.15">
      <c r="A16" s="225"/>
      <c r="B16" s="226"/>
      <c r="C16" s="227"/>
      <c r="D16" s="228"/>
      <c r="E16" s="583" t="s">
        <v>18</v>
      </c>
      <c r="F16" s="584"/>
      <c r="G16" s="604" t="s">
        <v>36</v>
      </c>
      <c r="H16" s="605"/>
      <c r="I16" s="606"/>
      <c r="J16" s="606"/>
      <c r="K16" s="606"/>
      <c r="L16" s="607"/>
      <c r="T16" s="608" t="s">
        <v>36</v>
      </c>
      <c r="U16" s="605"/>
      <c r="V16" s="605"/>
      <c r="W16" s="605"/>
      <c r="X16" s="605"/>
      <c r="Y16" s="609"/>
      <c r="Z16" s="583" t="s">
        <v>19</v>
      </c>
      <c r="AA16" s="584"/>
      <c r="AB16" s="225"/>
      <c r="AC16" s="226"/>
      <c r="AD16" s="227"/>
      <c r="AE16" s="228"/>
    </row>
    <row r="17" spans="1:31" ht="13.5" customHeight="1" x14ac:dyDescent="0.15">
      <c r="A17" s="574" t="s">
        <v>35</v>
      </c>
      <c r="B17" s="520"/>
      <c r="C17" s="520"/>
      <c r="D17" s="575"/>
      <c r="E17" s="579" t="str">
        <f>input!X9&amp;"/"&amp;input!X12</f>
        <v>7/12</v>
      </c>
      <c r="F17" s="580"/>
      <c r="G17" s="229">
        <v>1</v>
      </c>
      <c r="H17" s="201"/>
      <c r="I17" s="230">
        <v>2</v>
      </c>
      <c r="J17" s="360" t="str">
        <f>IF(input!F5="","",input!F5)</f>
        <v>後</v>
      </c>
      <c r="K17" s="230">
        <v>3</v>
      </c>
      <c r="L17" s="201"/>
      <c r="T17" s="230">
        <v>1</v>
      </c>
      <c r="U17" s="201"/>
      <c r="V17" s="230">
        <v>2</v>
      </c>
      <c r="W17" s="360" t="str">
        <f>IF(input!N5="","",input!N5)</f>
        <v>前</v>
      </c>
      <c r="X17" s="230">
        <v>3</v>
      </c>
      <c r="Y17" s="231"/>
      <c r="Z17" s="579" t="str">
        <f>input!AE9&amp;"/"&amp;input!AE12</f>
        <v>6/10</v>
      </c>
      <c r="AA17" s="580"/>
      <c r="AB17" s="574" t="s">
        <v>35</v>
      </c>
      <c r="AC17" s="520"/>
      <c r="AD17" s="520"/>
      <c r="AE17" s="575"/>
    </row>
    <row r="18" spans="1:31" ht="16.5" customHeight="1" thickBot="1" x14ac:dyDescent="0.2">
      <c r="A18" s="576"/>
      <c r="B18" s="577"/>
      <c r="C18" s="577"/>
      <c r="D18" s="578"/>
      <c r="E18" s="581"/>
      <c r="F18" s="582"/>
      <c r="G18" s="589" t="str">
        <f>IF(input!D5="","",input!D5)</f>
        <v>2146</v>
      </c>
      <c r="H18" s="590"/>
      <c r="I18" s="591" t="str">
        <f>IF(input!E5="","",input!E5)</f>
        <v>1439</v>
      </c>
      <c r="J18" s="590"/>
      <c r="K18" s="592" t="str">
        <f>IF(input!G5="","",input!G5)</f>
        <v>2940</v>
      </c>
      <c r="L18" s="593"/>
      <c r="T18" s="592" t="str">
        <f>IF(input!L5="","",input!L5)</f>
        <v>2119</v>
      </c>
      <c r="U18" s="593"/>
      <c r="V18" s="592" t="str">
        <f>IF(input!M5="","",input!M5)</f>
        <v>2645</v>
      </c>
      <c r="W18" s="593"/>
      <c r="X18" s="592" t="str">
        <f>IF(input!O5="","",input!O5)</f>
        <v>2729</v>
      </c>
      <c r="Y18" s="594"/>
      <c r="Z18" s="581"/>
      <c r="AA18" s="582"/>
      <c r="AB18" s="576"/>
      <c r="AC18" s="577"/>
      <c r="AD18" s="577"/>
      <c r="AE18" s="578"/>
    </row>
    <row r="19" spans="1:31" ht="3.75" customHeight="1" x14ac:dyDescent="0.15">
      <c r="A19" s="216"/>
      <c r="B19" s="215"/>
      <c r="C19" s="215"/>
      <c r="D19" s="215"/>
      <c r="E19" s="215"/>
      <c r="F19" s="215"/>
      <c r="G19" s="215"/>
      <c r="H19" s="215"/>
      <c r="I19" s="214"/>
      <c r="J19" s="214"/>
      <c r="K19" s="214"/>
      <c r="L19" s="214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</row>
    <row r="20" spans="1:31" ht="16.5" customHeight="1" x14ac:dyDescent="0.15">
      <c r="A20" s="570" t="s">
        <v>37</v>
      </c>
      <c r="B20" s="570"/>
      <c r="C20" s="570" t="str">
        <f>IF(namelist!C9="","",(namelist!C9))</f>
        <v>済南学院</v>
      </c>
      <c r="D20" s="570"/>
      <c r="E20" s="570"/>
      <c r="F20" s="570"/>
      <c r="G20" s="570"/>
      <c r="H20" s="570"/>
      <c r="I20" s="570" t="s">
        <v>42</v>
      </c>
      <c r="J20" s="570"/>
      <c r="K20" s="221" t="s">
        <v>41</v>
      </c>
      <c r="L20" s="221" t="s">
        <v>40</v>
      </c>
      <c r="M20" s="221" t="s">
        <v>40</v>
      </c>
      <c r="N20" s="221" t="s">
        <v>39</v>
      </c>
      <c r="O20" s="265" t="s">
        <v>38</v>
      </c>
      <c r="P20" s="571" t="s">
        <v>37</v>
      </c>
      <c r="Q20" s="572"/>
      <c r="R20" s="573"/>
      <c r="S20" s="570" t="str">
        <f>IF(namelist!C11="","",(namelist!C11))</f>
        <v>最上農業</v>
      </c>
      <c r="T20" s="570"/>
      <c r="U20" s="570"/>
      <c r="V20" s="570"/>
      <c r="W20" s="570"/>
      <c r="X20" s="570"/>
      <c r="Y20" s="570" t="s">
        <v>42</v>
      </c>
      <c r="Z20" s="570"/>
      <c r="AA20" s="221" t="s">
        <v>41</v>
      </c>
      <c r="AB20" s="221" t="s">
        <v>40</v>
      </c>
      <c r="AC20" s="221" t="s">
        <v>40</v>
      </c>
      <c r="AD20" s="221" t="s">
        <v>39</v>
      </c>
      <c r="AE20" s="264" t="s">
        <v>38</v>
      </c>
    </row>
    <row r="21" spans="1:31" ht="16.5" customHeight="1" x14ac:dyDescent="0.15">
      <c r="A21" s="258">
        <f ca="1">namelist!B16</f>
        <v>1</v>
      </c>
      <c r="B21" s="263" t="str">
        <f ca="1">IF(namelist!D16=0,"",namelist!D16)</f>
        <v>c</v>
      </c>
      <c r="C21" s="567" t="str">
        <f ca="1">namelist!C16</f>
        <v>長門 一の宮</v>
      </c>
      <c r="D21" s="567"/>
      <c r="E21" s="567"/>
      <c r="F21" s="567"/>
      <c r="G21" s="567"/>
      <c r="H21" s="567"/>
      <c r="I21" s="567">
        <f ca="1">④runningスコア!H16</f>
        <v>6</v>
      </c>
      <c r="J21" s="567"/>
      <c r="K21" s="232" t="str">
        <f ca="1">④runningスコア!I16</f>
        <v/>
      </c>
      <c r="L21" s="232">
        <f ca="1">④runningスコア!J16</f>
        <v>1</v>
      </c>
      <c r="M21" s="232" t="str">
        <f ca="1">④runningスコア!K16</f>
        <v/>
      </c>
      <c r="N21" s="232" t="str">
        <f ca="1">④runningスコア!L16</f>
        <v/>
      </c>
      <c r="O21" s="232" t="str">
        <f ca="1">④runningスコア!M16</f>
        <v/>
      </c>
      <c r="P21" s="568">
        <f ca="1">namelist!F16</f>
        <v>1</v>
      </c>
      <c r="Q21" s="569"/>
      <c r="R21" s="263" t="str">
        <f ca="1">IF(namelist!H16=0,"",namelist!H16)</f>
        <v/>
      </c>
      <c r="S21" s="567" t="str">
        <f ca="1">namelist!G16</f>
        <v>周防 佐山</v>
      </c>
      <c r="T21" s="567"/>
      <c r="U21" s="567"/>
      <c r="V21" s="567"/>
      <c r="W21" s="567"/>
      <c r="X21" s="567"/>
      <c r="Y21" s="567">
        <f ca="1">④runningスコア!H38</f>
        <v>6</v>
      </c>
      <c r="Z21" s="567"/>
      <c r="AA21" s="232" t="str">
        <f ca="1">④runningスコア!I38</f>
        <v/>
      </c>
      <c r="AB21" s="232" t="str">
        <f ca="1">④runningスコア!J38</f>
        <v/>
      </c>
      <c r="AC21" s="232" t="str">
        <f ca="1">④runningスコア!K38</f>
        <v/>
      </c>
      <c r="AD21" s="232" t="str">
        <f ca="1">④runningスコア!L38</f>
        <v/>
      </c>
      <c r="AE21" s="232" t="str">
        <f ca="1">④runningスコア!M38</f>
        <v/>
      </c>
    </row>
    <row r="22" spans="1:31" ht="16.5" customHeight="1" x14ac:dyDescent="0.15">
      <c r="A22" s="259">
        <f ca="1">namelist!B17</f>
        <v>2</v>
      </c>
      <c r="B22" s="237" t="str">
        <f ca="1">IF(namelist!D17=0,"",namelist!D17)</f>
        <v/>
      </c>
      <c r="C22" s="564" t="str">
        <f ca="1">namelist!C17</f>
        <v>長門 湯本</v>
      </c>
      <c r="D22" s="564"/>
      <c r="E22" s="564"/>
      <c r="F22" s="564"/>
      <c r="G22" s="564"/>
      <c r="H22" s="564"/>
      <c r="I22" s="564">
        <f ca="1">④runningスコア!H17</f>
        <v>4</v>
      </c>
      <c r="J22" s="564"/>
      <c r="K22" s="233" t="str">
        <f ca="1">④runningスコア!I17</f>
        <v/>
      </c>
      <c r="L22" s="233" t="str">
        <f ca="1">④runningスコア!J17</f>
        <v/>
      </c>
      <c r="M22" s="233" t="str">
        <f ca="1">④runningスコア!K17</f>
        <v/>
      </c>
      <c r="N22" s="233" t="str">
        <f ca="1">④runningスコア!L17</f>
        <v/>
      </c>
      <c r="O22" s="233">
        <f ca="1">④runningスコア!M17</f>
        <v>1</v>
      </c>
      <c r="P22" s="565">
        <f ca="1">namelist!F17</f>
        <v>2</v>
      </c>
      <c r="Q22" s="566"/>
      <c r="R22" s="237" t="str">
        <f ca="1">IF(namelist!H17=0,"",namelist!H17)</f>
        <v/>
      </c>
      <c r="S22" s="564" t="str">
        <f ca="1">namelist!G17</f>
        <v>周防 花岡</v>
      </c>
      <c r="T22" s="564"/>
      <c r="U22" s="564"/>
      <c r="V22" s="564"/>
      <c r="W22" s="564"/>
      <c r="X22" s="564"/>
      <c r="Y22" s="564">
        <f ca="1">④runningスコア!H39</f>
        <v>3</v>
      </c>
      <c r="Z22" s="564"/>
      <c r="AA22" s="233" t="str">
        <f ca="1">④runningスコア!I39</f>
        <v/>
      </c>
      <c r="AB22" s="233" t="str">
        <f ca="1">④runningスコア!J39</f>
        <v/>
      </c>
      <c r="AC22" s="233" t="str">
        <f ca="1">④runningスコア!K39</f>
        <v/>
      </c>
      <c r="AD22" s="233" t="str">
        <f ca="1">④runningスコア!L39</f>
        <v/>
      </c>
      <c r="AE22" s="233" t="str">
        <f ca="1">④runningスコア!M39</f>
        <v/>
      </c>
    </row>
    <row r="23" spans="1:31" ht="16.5" customHeight="1" x14ac:dyDescent="0.15">
      <c r="A23" s="259">
        <f ca="1">namelist!B18</f>
        <v>3</v>
      </c>
      <c r="B23" s="237" t="str">
        <f ca="1">IF(namelist!D18=0,"",namelist!D18)</f>
        <v/>
      </c>
      <c r="C23" s="564" t="str">
        <f ca="1">namelist!C18</f>
        <v>長門 長沢</v>
      </c>
      <c r="D23" s="564"/>
      <c r="E23" s="564"/>
      <c r="F23" s="564"/>
      <c r="G23" s="564"/>
      <c r="H23" s="564"/>
      <c r="I23" s="564">
        <f ca="1">④runningスコア!H18</f>
        <v>2</v>
      </c>
      <c r="J23" s="564"/>
      <c r="K23" s="233" t="str">
        <f ca="1">④runningスコア!I18</f>
        <v/>
      </c>
      <c r="L23" s="233">
        <f ca="1">④runningスコア!J18</f>
        <v>1</v>
      </c>
      <c r="M23" s="233">
        <f ca="1">④runningスコア!K18</f>
        <v>1</v>
      </c>
      <c r="N23" s="233" t="str">
        <f ca="1">④runningスコア!L18</f>
        <v/>
      </c>
      <c r="O23" s="233" t="str">
        <f ca="1">④runningスコア!M18</f>
        <v/>
      </c>
      <c r="P23" s="565">
        <f ca="1">namelist!F18</f>
        <v>3</v>
      </c>
      <c r="Q23" s="566"/>
      <c r="R23" s="237" t="str">
        <f ca="1">IF(namelist!H18=0,"",namelist!H18)</f>
        <v/>
      </c>
      <c r="S23" s="564" t="str">
        <f ca="1">namelist!G18</f>
        <v>周防 下郷</v>
      </c>
      <c r="T23" s="564"/>
      <c r="U23" s="564"/>
      <c r="V23" s="564"/>
      <c r="W23" s="564"/>
      <c r="X23" s="564"/>
      <c r="Y23" s="564">
        <f ca="1">④runningスコア!H40</f>
        <v>4</v>
      </c>
      <c r="Z23" s="564"/>
      <c r="AA23" s="233" t="str">
        <f ca="1">④runningスコア!I40</f>
        <v/>
      </c>
      <c r="AB23" s="233" t="str">
        <f ca="1">④runningスコア!J40</f>
        <v/>
      </c>
      <c r="AC23" s="233" t="str">
        <f ca="1">④runningスコア!K40</f>
        <v/>
      </c>
      <c r="AD23" s="233">
        <f ca="1">④runningスコア!L40</f>
        <v>1</v>
      </c>
      <c r="AE23" s="233" t="str">
        <f ca="1">④runningスコア!M40</f>
        <v/>
      </c>
    </row>
    <row r="24" spans="1:31" ht="16.5" customHeight="1" x14ac:dyDescent="0.15">
      <c r="A24" s="259">
        <f ca="1">namelist!B19</f>
        <v>4</v>
      </c>
      <c r="B24" s="237" t="str">
        <f ca="1">IF(namelist!D19=0,"",namelist!D19)</f>
        <v/>
      </c>
      <c r="C24" s="564" t="str">
        <f ca="1">namelist!C19</f>
        <v>長門 本山</v>
      </c>
      <c r="D24" s="564"/>
      <c r="E24" s="564"/>
      <c r="F24" s="564"/>
      <c r="G24" s="564"/>
      <c r="H24" s="564"/>
      <c r="I24" s="564" t="str">
        <f ca="1">④runningスコア!H19</f>
        <v/>
      </c>
      <c r="J24" s="564"/>
      <c r="K24" s="233" t="str">
        <f ca="1">④runningスコア!I19</f>
        <v/>
      </c>
      <c r="L24" s="233" t="str">
        <f ca="1">④runningスコア!J19</f>
        <v/>
      </c>
      <c r="M24" s="233" t="str">
        <f ca="1">④runningスコア!K19</f>
        <v/>
      </c>
      <c r="N24" s="233" t="str">
        <f ca="1">④runningスコア!L19</f>
        <v/>
      </c>
      <c r="O24" s="233" t="str">
        <f ca="1">④runningスコア!M19</f>
        <v/>
      </c>
      <c r="P24" s="565">
        <f ca="1">namelist!F19</f>
        <v>4</v>
      </c>
      <c r="Q24" s="566"/>
      <c r="R24" s="237" t="str">
        <f ca="1">IF(namelist!H19=0,"",namelist!H19)</f>
        <v/>
      </c>
      <c r="S24" s="564" t="str">
        <f ca="1">namelist!G19</f>
        <v>周防 高森</v>
      </c>
      <c r="T24" s="564"/>
      <c r="U24" s="564"/>
      <c r="V24" s="564"/>
      <c r="W24" s="564"/>
      <c r="X24" s="564"/>
      <c r="Y24" s="564">
        <f ca="1">④runningスコア!H41</f>
        <v>2</v>
      </c>
      <c r="Z24" s="564"/>
      <c r="AA24" s="233" t="str">
        <f ca="1">④runningスコア!I41</f>
        <v/>
      </c>
      <c r="AB24" s="233" t="str">
        <f ca="1">④runningスコア!J41</f>
        <v/>
      </c>
      <c r="AC24" s="233" t="str">
        <f ca="1">④runningスコア!K41</f>
        <v/>
      </c>
      <c r="AD24" s="233" t="str">
        <f ca="1">④runningスコア!L41</f>
        <v/>
      </c>
      <c r="AE24" s="233" t="str">
        <f ca="1">④runningスコア!M41</f>
        <v/>
      </c>
    </row>
    <row r="25" spans="1:31" ht="16.5" customHeight="1" x14ac:dyDescent="0.15">
      <c r="A25" s="259">
        <f ca="1">namelist!B20</f>
        <v>5</v>
      </c>
      <c r="B25" s="237" t="str">
        <f ca="1">IF(namelist!D20=0,"",namelist!D20)</f>
        <v/>
      </c>
      <c r="C25" s="564" t="str">
        <f ca="1">namelist!C20</f>
        <v>長門 古市</v>
      </c>
      <c r="D25" s="564"/>
      <c r="E25" s="564"/>
      <c r="F25" s="564"/>
      <c r="G25" s="564"/>
      <c r="H25" s="564"/>
      <c r="I25" s="564">
        <f ca="1">④runningスコア!H20</f>
        <v>6</v>
      </c>
      <c r="J25" s="564"/>
      <c r="K25" s="233" t="str">
        <f ca="1">④runningスコア!I20</f>
        <v/>
      </c>
      <c r="L25" s="233">
        <f ca="1">④runningスコア!J20</f>
        <v>1</v>
      </c>
      <c r="M25" s="233" t="str">
        <f ca="1">④runningスコア!K20</f>
        <v/>
      </c>
      <c r="N25" s="233" t="str">
        <f ca="1">④runningスコア!L20</f>
        <v/>
      </c>
      <c r="O25" s="233" t="str">
        <f ca="1">④runningスコア!M20</f>
        <v/>
      </c>
      <c r="P25" s="565">
        <f ca="1">namelist!F20</f>
        <v>5</v>
      </c>
      <c r="Q25" s="566"/>
      <c r="R25" s="237" t="str">
        <f ca="1">IF(namelist!H20=0,"",namelist!H20)</f>
        <v/>
      </c>
      <c r="S25" s="564" t="str">
        <f ca="1">namelist!G20</f>
        <v>周防 久保</v>
      </c>
      <c r="T25" s="564"/>
      <c r="U25" s="564"/>
      <c r="V25" s="564"/>
      <c r="W25" s="564"/>
      <c r="X25" s="564"/>
      <c r="Y25" s="564">
        <f ca="1">④runningスコア!H42</f>
        <v>2</v>
      </c>
      <c r="Z25" s="564"/>
      <c r="AA25" s="233" t="str">
        <f ca="1">④runningスコア!I42</f>
        <v/>
      </c>
      <c r="AB25" s="233">
        <f ca="1">④runningスコア!J42</f>
        <v>1</v>
      </c>
      <c r="AC25" s="233">
        <f ca="1">④runningスコア!K42</f>
        <v>1</v>
      </c>
      <c r="AD25" s="233" t="str">
        <f ca="1">④runningスコア!L42</f>
        <v/>
      </c>
      <c r="AE25" s="233" t="str">
        <f ca="1">④runningスコア!M42</f>
        <v/>
      </c>
    </row>
    <row r="26" spans="1:31" ht="16.5" customHeight="1" x14ac:dyDescent="0.15">
      <c r="A26" s="259">
        <f ca="1">namelist!B21</f>
        <v>6</v>
      </c>
      <c r="B26" s="237" t="str">
        <f ca="1">IF(namelist!D21=0,"",namelist!D21)</f>
        <v/>
      </c>
      <c r="C26" s="564" t="str">
        <f ca="1">namelist!C21</f>
        <v>長門 二見</v>
      </c>
      <c r="D26" s="564"/>
      <c r="E26" s="564"/>
      <c r="F26" s="564"/>
      <c r="G26" s="564"/>
      <c r="H26" s="564"/>
      <c r="I26" s="564">
        <f ca="1">④runningスコア!H21</f>
        <v>1</v>
      </c>
      <c r="J26" s="564"/>
      <c r="K26" s="233" t="str">
        <f ca="1">④runningスコア!I21</f>
        <v/>
      </c>
      <c r="L26" s="233" t="str">
        <f ca="1">④runningスコア!J21</f>
        <v/>
      </c>
      <c r="M26" s="233" t="str">
        <f ca="1">④runningスコア!K21</f>
        <v/>
      </c>
      <c r="N26" s="233" t="str">
        <f ca="1">④runningスコア!L21</f>
        <v/>
      </c>
      <c r="O26" s="233" t="str">
        <f ca="1">④runningスコア!M21</f>
        <v/>
      </c>
      <c r="P26" s="565">
        <f ca="1">namelist!F21</f>
        <v>6</v>
      </c>
      <c r="Q26" s="566"/>
      <c r="R26" s="237" t="str">
        <f ca="1">IF(namelist!H21=0,"",namelist!H21)</f>
        <v>c</v>
      </c>
      <c r="S26" s="564" t="str">
        <f ca="1">namelist!G21</f>
        <v>湯田 温泉</v>
      </c>
      <c r="T26" s="564"/>
      <c r="U26" s="564"/>
      <c r="V26" s="564"/>
      <c r="W26" s="564"/>
      <c r="X26" s="564"/>
      <c r="Y26" s="564" t="str">
        <f ca="1">④runningスコア!H43</f>
        <v/>
      </c>
      <c r="Z26" s="564"/>
      <c r="AA26" s="233" t="str">
        <f ca="1">④runningスコア!I43</f>
        <v/>
      </c>
      <c r="AB26" s="233" t="str">
        <f ca="1">④runningスコア!J43</f>
        <v/>
      </c>
      <c r="AC26" s="233" t="str">
        <f ca="1">④runningスコア!K43</f>
        <v/>
      </c>
      <c r="AD26" s="233" t="str">
        <f ca="1">④runningスコア!L43</f>
        <v/>
      </c>
      <c r="AE26" s="233" t="str">
        <f ca="1">④runningスコア!M43</f>
        <v/>
      </c>
    </row>
    <row r="27" spans="1:31" ht="16.5" customHeight="1" x14ac:dyDescent="0.15">
      <c r="A27" s="259">
        <f ca="1">IF(namelist!B22="","",(namelist!B22))</f>
        <v>7</v>
      </c>
      <c r="B27" s="237" t="str">
        <f ca="1">IF(namelist!D22=0,"",namelist!D22)</f>
        <v/>
      </c>
      <c r="C27" s="541" t="str">
        <f ca="1">IF(namelist!C22="","",(namelist!C22))</f>
        <v>長門 粟野</v>
      </c>
      <c r="D27" s="542"/>
      <c r="E27" s="542"/>
      <c r="F27" s="542"/>
      <c r="G27" s="542"/>
      <c r="H27" s="543"/>
      <c r="I27" s="564" t="str">
        <f ca="1">④runningスコア!H22</f>
        <v/>
      </c>
      <c r="J27" s="564"/>
      <c r="K27" s="233">
        <f ca="1">④runningスコア!I22</f>
        <v>1</v>
      </c>
      <c r="L27" s="233" t="str">
        <f ca="1">④runningスコア!J22</f>
        <v/>
      </c>
      <c r="M27" s="233" t="str">
        <f ca="1">④runningスコア!K22</f>
        <v/>
      </c>
      <c r="N27" s="233" t="str">
        <f ca="1">④runningスコア!L22</f>
        <v/>
      </c>
      <c r="O27" s="233" t="str">
        <f ca="1">④runningスコア!M22</f>
        <v/>
      </c>
      <c r="P27" s="565">
        <f ca="1">namelist!F22</f>
        <v>7</v>
      </c>
      <c r="Q27" s="566"/>
      <c r="R27" s="237" t="str">
        <f ca="1">IF(namelist!H22=0,"",namelist!H22)</f>
        <v/>
      </c>
      <c r="S27" s="564" t="str">
        <f ca="1">IF(namelist!G22="","",(namelist!G22))</f>
        <v>宇部 岬</v>
      </c>
      <c r="T27" s="564"/>
      <c r="U27" s="564"/>
      <c r="V27" s="564"/>
      <c r="W27" s="564"/>
      <c r="X27" s="564"/>
      <c r="Y27" s="564">
        <f ca="1">④runningスコア!H44</f>
        <v>1</v>
      </c>
      <c r="Z27" s="564"/>
      <c r="AA27" s="233" t="str">
        <f ca="1">④runningスコア!I44</f>
        <v/>
      </c>
      <c r="AB27" s="233">
        <f ca="1">④runningスコア!J44</f>
        <v>1</v>
      </c>
      <c r="AC27" s="233" t="str">
        <f ca="1">④runningスコア!K44</f>
        <v/>
      </c>
      <c r="AD27" s="233" t="str">
        <f ca="1">④runningスコア!L44</f>
        <v/>
      </c>
      <c r="AE27" s="233" t="str">
        <f ca="1">④runningスコア!M44</f>
        <v/>
      </c>
    </row>
    <row r="28" spans="1:31" ht="16.5" customHeight="1" x14ac:dyDescent="0.15">
      <c r="A28" s="259">
        <f ca="1">IF(namelist!B23="","",(namelist!B23))</f>
        <v>8</v>
      </c>
      <c r="B28" s="237" t="str">
        <f ca="1">IF(namelist!D23=0,"",namelist!D23)</f>
        <v/>
      </c>
      <c r="C28" s="541" t="str">
        <f ca="1">IF(namelist!C23="","",(namelist!C23))</f>
        <v>長門 三隅</v>
      </c>
      <c r="D28" s="542"/>
      <c r="E28" s="542"/>
      <c r="F28" s="542"/>
      <c r="G28" s="542"/>
      <c r="H28" s="543"/>
      <c r="I28" s="564">
        <f ca="1">④runningスコア!H23</f>
        <v>1</v>
      </c>
      <c r="J28" s="564"/>
      <c r="K28" s="233" t="str">
        <f ca="1">④runningスコア!I23</f>
        <v/>
      </c>
      <c r="L28" s="233" t="str">
        <f ca="1">④runningスコア!J23</f>
        <v/>
      </c>
      <c r="M28" s="233" t="str">
        <f ca="1">④runningスコア!K23</f>
        <v/>
      </c>
      <c r="N28" s="233" t="str">
        <f ca="1">④runningスコア!L23</f>
        <v/>
      </c>
      <c r="O28" s="233" t="str">
        <f ca="1">④runningスコア!M23</f>
        <v/>
      </c>
      <c r="P28" s="565">
        <f ca="1">namelist!F23</f>
        <v>8</v>
      </c>
      <c r="Q28" s="566"/>
      <c r="R28" s="237" t="str">
        <f ca="1">IF(namelist!H23=0,"",namelist!H23)</f>
        <v/>
      </c>
      <c r="S28" s="564" t="str">
        <f ca="1">IF(namelist!G23="","",(namelist!G23))</f>
        <v>宇部 新川</v>
      </c>
      <c r="T28" s="564"/>
      <c r="U28" s="564"/>
      <c r="V28" s="564"/>
      <c r="W28" s="564"/>
      <c r="X28" s="564"/>
      <c r="Y28" s="564">
        <f ca="1">④runningスコア!H45</f>
        <v>1</v>
      </c>
      <c r="Z28" s="564"/>
      <c r="AA28" s="233" t="str">
        <f ca="1">④runningスコア!I45</f>
        <v/>
      </c>
      <c r="AB28" s="233" t="str">
        <f ca="1">④runningスコア!J45</f>
        <v/>
      </c>
      <c r="AC28" s="233" t="str">
        <f ca="1">④runningスコア!K45</f>
        <v/>
      </c>
      <c r="AD28" s="233" t="str">
        <f ca="1">④runningスコア!L45</f>
        <v/>
      </c>
      <c r="AE28" s="233" t="str">
        <f ca="1">④runningスコア!M45</f>
        <v/>
      </c>
    </row>
    <row r="29" spans="1:31" ht="16.5" customHeight="1" x14ac:dyDescent="0.15">
      <c r="A29" s="259">
        <f ca="1">IF(namelist!B24="","",(namelist!B24))</f>
        <v>9</v>
      </c>
      <c r="B29" s="237" t="str">
        <f ca="1">IF(namelist!D24=0,"",namelist!D24)</f>
        <v/>
      </c>
      <c r="C29" s="541" t="str">
        <f ca="1">IF(namelist!C24="","",(namelist!C24))</f>
        <v>長門 大井</v>
      </c>
      <c r="D29" s="542"/>
      <c r="E29" s="542"/>
      <c r="F29" s="542"/>
      <c r="G29" s="542"/>
      <c r="H29" s="543"/>
      <c r="I29" s="564">
        <f ca="1">④runningスコア!H24</f>
        <v>2</v>
      </c>
      <c r="J29" s="564"/>
      <c r="K29" s="233" t="str">
        <f ca="1">④runningスコア!I24</f>
        <v/>
      </c>
      <c r="L29" s="233" t="str">
        <f ca="1">④runningスコア!J24</f>
        <v/>
      </c>
      <c r="M29" s="233" t="str">
        <f ca="1">④runningスコア!K24</f>
        <v/>
      </c>
      <c r="N29" s="233" t="str">
        <f ca="1">④runningスコア!L24</f>
        <v/>
      </c>
      <c r="O29" s="233" t="str">
        <f ca="1">④runningスコア!M24</f>
        <v/>
      </c>
      <c r="P29" s="565">
        <f ca="1">namelist!F24</f>
        <v>9</v>
      </c>
      <c r="Q29" s="566"/>
      <c r="R29" s="237" t="str">
        <f ca="1">IF(namelist!H24=0,"",namelist!H24)</f>
        <v/>
      </c>
      <c r="S29" s="564" t="str">
        <f ca="1">IF(namelist!G24="","",(namelist!G24))</f>
        <v>小野田 港</v>
      </c>
      <c r="T29" s="564"/>
      <c r="U29" s="564"/>
      <c r="V29" s="564"/>
      <c r="W29" s="564"/>
      <c r="X29" s="564"/>
      <c r="Y29" s="564" t="str">
        <f ca="1">④runningスコア!H46</f>
        <v/>
      </c>
      <c r="Z29" s="564"/>
      <c r="AA29" s="233" t="str">
        <f ca="1">④runningスコア!I46</f>
        <v/>
      </c>
      <c r="AB29" s="233" t="str">
        <f ca="1">④runningスコア!J46</f>
        <v/>
      </c>
      <c r="AC29" s="233" t="str">
        <f ca="1">④runningスコア!K46</f>
        <v/>
      </c>
      <c r="AD29" s="233" t="str">
        <f ca="1">④runningスコア!L46</f>
        <v/>
      </c>
      <c r="AE29" s="233" t="str">
        <f ca="1">④runningスコア!M46</f>
        <v/>
      </c>
    </row>
    <row r="30" spans="1:31" ht="16.5" customHeight="1" x14ac:dyDescent="0.15">
      <c r="A30" s="259">
        <f ca="1">IF(namelist!B25="","",(namelist!B25))</f>
        <v>10</v>
      </c>
      <c r="B30" s="237" t="str">
        <f ca="1">IF(namelist!D25=0,"",namelist!D25)</f>
        <v/>
      </c>
      <c r="C30" s="541" t="str">
        <f ca="1">IF(namelist!C25="","",(namelist!C25))</f>
        <v>宇賀 本郷</v>
      </c>
      <c r="D30" s="542"/>
      <c r="E30" s="542"/>
      <c r="F30" s="542"/>
      <c r="G30" s="542"/>
      <c r="H30" s="543"/>
      <c r="I30" s="564">
        <f ca="1">④runningスコア!H25</f>
        <v>3</v>
      </c>
      <c r="J30" s="564"/>
      <c r="K30" s="233" t="str">
        <f ca="1">④runningスコア!I25</f>
        <v/>
      </c>
      <c r="L30" s="233">
        <f ca="1">④runningスコア!J25</f>
        <v>1</v>
      </c>
      <c r="M30" s="233" t="str">
        <f ca="1">④runningスコア!K25</f>
        <v/>
      </c>
      <c r="N30" s="233" t="str">
        <f ca="1">④runningスコア!L25</f>
        <v/>
      </c>
      <c r="O30" s="233" t="str">
        <f ca="1">④runningスコア!M25</f>
        <v/>
      </c>
      <c r="P30" s="565">
        <f ca="1">namelist!F25</f>
        <v>10</v>
      </c>
      <c r="Q30" s="566"/>
      <c r="R30" s="237" t="str">
        <f ca="1">IF(namelist!H25=0,"",namelist!H25)</f>
        <v/>
      </c>
      <c r="S30" s="564" t="str">
        <f ca="1">IF(namelist!G25="","",(namelist!G25))</f>
        <v>浜 河内</v>
      </c>
      <c r="T30" s="564"/>
      <c r="U30" s="564"/>
      <c r="V30" s="564"/>
      <c r="W30" s="564"/>
      <c r="X30" s="564"/>
      <c r="Y30" s="564" t="str">
        <f ca="1">④runningスコア!H47</f>
        <v/>
      </c>
      <c r="Z30" s="564"/>
      <c r="AA30" s="233" t="str">
        <f ca="1">④runningスコア!I47</f>
        <v/>
      </c>
      <c r="AB30" s="233" t="str">
        <f ca="1">④runningスコア!J47</f>
        <v/>
      </c>
      <c r="AC30" s="233" t="str">
        <f ca="1">④runningスコア!K47</f>
        <v/>
      </c>
      <c r="AD30" s="233" t="str">
        <f ca="1">④runningスコア!L47</f>
        <v/>
      </c>
      <c r="AE30" s="233" t="str">
        <f ca="1">④runningスコア!M47</f>
        <v/>
      </c>
    </row>
    <row r="31" spans="1:31" ht="16.5" customHeight="1" x14ac:dyDescent="0.15">
      <c r="A31" s="259">
        <f ca="1">IF(namelist!B26="","",(namelist!B26))</f>
        <v>11</v>
      </c>
      <c r="B31" s="237" t="str">
        <f ca="1">IF(namelist!D26=0,"",namelist!D26)</f>
        <v/>
      </c>
      <c r="C31" s="541" t="str">
        <f ca="1">IF(namelist!C26="","",(namelist!C26))</f>
        <v>石見 横田</v>
      </c>
      <c r="D31" s="542"/>
      <c r="E31" s="542"/>
      <c r="F31" s="542"/>
      <c r="G31" s="542"/>
      <c r="H31" s="543"/>
      <c r="I31" s="564" t="str">
        <f ca="1">④runningスコア!H26</f>
        <v/>
      </c>
      <c r="J31" s="564"/>
      <c r="K31" s="233" t="str">
        <f ca="1">④runningスコア!I26</f>
        <v/>
      </c>
      <c r="L31" s="233" t="str">
        <f ca="1">④runningスコア!J26</f>
        <v/>
      </c>
      <c r="M31" s="233" t="str">
        <f ca="1">④runningスコア!K26</f>
        <v/>
      </c>
      <c r="N31" s="233" t="str">
        <f ca="1">④runningスコア!L26</f>
        <v/>
      </c>
      <c r="O31" s="233" t="str">
        <f ca="1">④runningスコア!M26</f>
        <v/>
      </c>
      <c r="P31" s="565">
        <f ca="1">namelist!F26</f>
        <v>11</v>
      </c>
      <c r="Q31" s="566"/>
      <c r="R31" s="237" t="str">
        <f ca="1">IF(namelist!H26=0,"",namelist!H26)</f>
        <v/>
      </c>
      <c r="S31" s="564" t="str">
        <f ca="1">IF(namelist!G26="","",(namelist!G26))</f>
        <v>守内 かさ神</v>
      </c>
      <c r="T31" s="564"/>
      <c r="U31" s="564"/>
      <c r="V31" s="564"/>
      <c r="W31" s="564"/>
      <c r="X31" s="564"/>
      <c r="Y31" s="564" t="str">
        <f ca="1">④runningスコア!H48</f>
        <v/>
      </c>
      <c r="Z31" s="564"/>
      <c r="AA31" s="233" t="str">
        <f ca="1">④runningスコア!I48</f>
        <v/>
      </c>
      <c r="AB31" s="233" t="str">
        <f ca="1">④runningスコア!J48</f>
        <v/>
      </c>
      <c r="AC31" s="233" t="str">
        <f ca="1">④runningスコア!K48</f>
        <v/>
      </c>
      <c r="AD31" s="233" t="str">
        <f ca="1">④runningスコア!L48</f>
        <v/>
      </c>
      <c r="AE31" s="233" t="str">
        <f ca="1">④runningスコア!M48</f>
        <v/>
      </c>
    </row>
    <row r="32" spans="1:31" ht="16.5" customHeight="1" x14ac:dyDescent="0.15">
      <c r="A32" s="259">
        <f ca="1">IF(namelist!B27="","",(namelist!B27))</f>
        <v>12</v>
      </c>
      <c r="B32" s="237" t="str">
        <f ca="1">IF(namelist!D27=0,"",namelist!D27)</f>
        <v/>
      </c>
      <c r="C32" s="541" t="str">
        <f ca="1">IF(namelist!C27="","",(namelist!C27))</f>
        <v>石見 津田</v>
      </c>
      <c r="D32" s="542"/>
      <c r="E32" s="542"/>
      <c r="F32" s="542"/>
      <c r="G32" s="542"/>
      <c r="H32" s="543"/>
      <c r="I32" s="564" t="str">
        <f ca="1">④runningスコア!H27</f>
        <v/>
      </c>
      <c r="J32" s="564"/>
      <c r="K32" s="233" t="str">
        <f ca="1">④runningスコア!I27</f>
        <v/>
      </c>
      <c r="L32" s="233" t="str">
        <f ca="1">④runningスコア!J27</f>
        <v/>
      </c>
      <c r="M32" s="233" t="str">
        <f ca="1">④runningスコア!K27</f>
        <v/>
      </c>
      <c r="N32" s="233" t="str">
        <f ca="1">④runningスコア!L27</f>
        <v/>
      </c>
      <c r="O32" s="233" t="str">
        <f ca="1">④runningスコア!M27</f>
        <v/>
      </c>
      <c r="P32" s="565">
        <f ca="1">namelist!F27</f>
        <v>12</v>
      </c>
      <c r="Q32" s="566"/>
      <c r="R32" s="237" t="str">
        <f ca="1">IF(namelist!H27=0,"",namelist!H27)</f>
        <v/>
      </c>
      <c r="S32" s="564" t="str">
        <f ca="1">IF(namelist!G27="","",(namelist!G27))</f>
        <v>清流 新岩国</v>
      </c>
      <c r="T32" s="564"/>
      <c r="U32" s="564"/>
      <c r="V32" s="564"/>
      <c r="W32" s="564"/>
      <c r="X32" s="564"/>
      <c r="Y32" s="564">
        <f ca="1">④runningスコア!H49</f>
        <v>2</v>
      </c>
      <c r="Z32" s="564"/>
      <c r="AA32" s="233">
        <f ca="1">④runningスコア!I49</f>
        <v>1</v>
      </c>
      <c r="AB32" s="233">
        <f ca="1">④runningスコア!J49</f>
        <v>1</v>
      </c>
      <c r="AC32" s="233" t="str">
        <f ca="1">④runningスコア!K49</f>
        <v/>
      </c>
      <c r="AD32" s="233" t="str">
        <f ca="1">④runningスコア!L49</f>
        <v/>
      </c>
      <c r="AE32" s="233" t="str">
        <f ca="1">④runningスコア!M49</f>
        <v/>
      </c>
    </row>
    <row r="33" spans="1:31" ht="16.5" customHeight="1" x14ac:dyDescent="0.15">
      <c r="A33" s="259">
        <f ca="1">IF(namelist!B28="","",(namelist!B28))</f>
        <v>13</v>
      </c>
      <c r="B33" s="237" t="str">
        <f ca="1">IF(namelist!D28=0,"",namelist!D28)</f>
        <v/>
      </c>
      <c r="C33" s="541" t="str">
        <f ca="1">IF(namelist!C28="","",(namelist!C28))</f>
        <v>三保 三隅</v>
      </c>
      <c r="D33" s="542"/>
      <c r="E33" s="542"/>
      <c r="F33" s="542"/>
      <c r="G33" s="542"/>
      <c r="H33" s="543"/>
      <c r="I33" s="564">
        <f ca="1">④runningスコア!H28</f>
        <v>1</v>
      </c>
      <c r="J33" s="564"/>
      <c r="K33" s="233">
        <f ca="1">④runningスコア!I28</f>
        <v>1</v>
      </c>
      <c r="L33" s="233" t="str">
        <f ca="1">④runningスコア!J28</f>
        <v/>
      </c>
      <c r="M33" s="233" t="str">
        <f ca="1">④runningスコア!K28</f>
        <v/>
      </c>
      <c r="N33" s="233" t="str">
        <f ca="1">④runningスコア!L28</f>
        <v/>
      </c>
      <c r="O33" s="233" t="str">
        <f ca="1">④runningスコア!M28</f>
        <v/>
      </c>
      <c r="P33" s="565">
        <f ca="1">namelist!F28</f>
        <v>13</v>
      </c>
      <c r="Q33" s="566"/>
      <c r="R33" s="237" t="str">
        <f ca="1">IF(namelist!H28=0,"",namelist!H28)</f>
        <v/>
      </c>
      <c r="S33" s="564" t="str">
        <f ca="1">IF(namelist!G28="","",(namelist!G28))</f>
        <v>和木 厚保</v>
      </c>
      <c r="T33" s="564"/>
      <c r="U33" s="564"/>
      <c r="V33" s="564"/>
      <c r="W33" s="564"/>
      <c r="X33" s="564"/>
      <c r="Y33" s="564">
        <f ca="1">④runningスコア!H50</f>
        <v>2</v>
      </c>
      <c r="Z33" s="564"/>
      <c r="AA33" s="233" t="str">
        <f ca="1">④runningスコア!I50</f>
        <v/>
      </c>
      <c r="AB33" s="233" t="str">
        <f ca="1">④runningスコア!J50</f>
        <v/>
      </c>
      <c r="AC33" s="233" t="str">
        <f ca="1">④runningスコア!K50</f>
        <v/>
      </c>
      <c r="AD33" s="233" t="str">
        <f ca="1">④runningスコア!L50</f>
        <v/>
      </c>
      <c r="AE33" s="233" t="str">
        <f ca="1">④runningスコア!M50</f>
        <v/>
      </c>
    </row>
    <row r="34" spans="1:31" ht="16.5" customHeight="1" x14ac:dyDescent="0.15">
      <c r="A34" s="259">
        <f ca="1">IF(namelist!B29="","",(namelist!B29))</f>
        <v>14</v>
      </c>
      <c r="B34" s="237" t="str">
        <f ca="1">IF(namelist!D29=0,"",namelist!D29)</f>
        <v/>
      </c>
      <c r="C34" s="541" t="str">
        <f ca="1">IF(namelist!C29="","",(namelist!C29))</f>
        <v>梶栗 郷台地</v>
      </c>
      <c r="D34" s="542"/>
      <c r="E34" s="542"/>
      <c r="F34" s="542"/>
      <c r="G34" s="542"/>
      <c r="H34" s="543"/>
      <c r="I34" s="564">
        <f ca="1">④runningスコア!H29</f>
        <v>1</v>
      </c>
      <c r="J34" s="564"/>
      <c r="K34" s="233" t="str">
        <f ca="1">④runningスコア!I29</f>
        <v/>
      </c>
      <c r="L34" s="233" t="str">
        <f ca="1">④runningスコア!J29</f>
        <v/>
      </c>
      <c r="M34" s="233" t="str">
        <f ca="1">④runningスコア!K29</f>
        <v/>
      </c>
      <c r="N34" s="233" t="str">
        <f ca="1">④runningスコア!L29</f>
        <v/>
      </c>
      <c r="O34" s="233" t="str">
        <f ca="1">④runningスコア!M29</f>
        <v/>
      </c>
      <c r="P34" s="565">
        <f ca="1">namelist!F29</f>
        <v>14</v>
      </c>
      <c r="Q34" s="566"/>
      <c r="R34" s="237" t="str">
        <f ca="1">IF(namelist!H29=0,"",namelist!H29)</f>
        <v/>
      </c>
      <c r="S34" s="564" t="str">
        <f ca="1">IF(namelist!G29="","",(namelist!G29))</f>
        <v>戸田 生野屋</v>
      </c>
      <c r="T34" s="564"/>
      <c r="U34" s="564"/>
      <c r="V34" s="564"/>
      <c r="W34" s="564"/>
      <c r="X34" s="564"/>
      <c r="Y34" s="564">
        <f ca="1">④runningスコア!H51</f>
        <v>1</v>
      </c>
      <c r="Z34" s="564"/>
      <c r="AA34" s="233">
        <f ca="1">④runningスコア!I51</f>
        <v>1</v>
      </c>
      <c r="AB34" s="233" t="str">
        <f ca="1">④runningスコア!J51</f>
        <v/>
      </c>
      <c r="AC34" s="233" t="str">
        <f ca="1">④runningスコア!K51</f>
        <v/>
      </c>
      <c r="AD34" s="233" t="str">
        <f ca="1">④runningスコア!L51</f>
        <v/>
      </c>
      <c r="AE34" s="233" t="str">
        <f ca="1">④runningスコア!M51</f>
        <v/>
      </c>
    </row>
    <row r="35" spans="1:31" ht="16.5" customHeight="1" x14ac:dyDescent="0.15">
      <c r="A35" s="259">
        <f ca="1">IF(namelist!B30="","",(namelist!B30))</f>
        <v>15</v>
      </c>
      <c r="B35" s="237" t="str">
        <f ca="1">IF(namelist!D30=0,"",namelist!D30)</f>
        <v/>
      </c>
      <c r="C35" s="541" t="str">
        <f ca="1">IF(namelist!C30="","",(namelist!C30))</f>
        <v>宇田 郷</v>
      </c>
      <c r="D35" s="542"/>
      <c r="E35" s="542"/>
      <c r="F35" s="542"/>
      <c r="G35" s="542"/>
      <c r="H35" s="543"/>
      <c r="I35" s="564" t="str">
        <f ca="1">④runningスコア!H30</f>
        <v/>
      </c>
      <c r="J35" s="564"/>
      <c r="K35" s="233" t="str">
        <f ca="1">④runningスコア!I30</f>
        <v/>
      </c>
      <c r="L35" s="233" t="str">
        <f ca="1">④runningスコア!J30</f>
        <v/>
      </c>
      <c r="M35" s="233" t="str">
        <f ca="1">④runningスコア!K30</f>
        <v/>
      </c>
      <c r="N35" s="233" t="str">
        <f ca="1">④runningスコア!L30</f>
        <v/>
      </c>
      <c r="O35" s="233" t="str">
        <f ca="1">④runningスコア!M30</f>
        <v/>
      </c>
      <c r="P35" s="565">
        <f ca="1">namelist!F30</f>
        <v>15</v>
      </c>
      <c r="Q35" s="566"/>
      <c r="R35" s="237" t="str">
        <f ca="1">IF(namelist!H30=0,"",namelist!H30)</f>
        <v/>
      </c>
      <c r="S35" s="564" t="str">
        <f ca="1">IF(namelist!G30="","",(namelist!G30))</f>
        <v>目出 特牛</v>
      </c>
      <c r="T35" s="564"/>
      <c r="U35" s="564"/>
      <c r="V35" s="564"/>
      <c r="W35" s="564"/>
      <c r="X35" s="564"/>
      <c r="Y35" s="564">
        <f ca="1">④runningスコア!H52</f>
        <v>4</v>
      </c>
      <c r="Z35" s="564"/>
      <c r="AA35" s="233" t="str">
        <f ca="1">④runningスコア!I52</f>
        <v/>
      </c>
      <c r="AB35" s="233" t="str">
        <f ca="1">④runningスコア!J52</f>
        <v/>
      </c>
      <c r="AC35" s="233" t="str">
        <f ca="1">④runningスコア!K52</f>
        <v/>
      </c>
      <c r="AD35" s="233" t="str">
        <f ca="1">④runningスコア!L52</f>
        <v/>
      </c>
      <c r="AE35" s="233" t="str">
        <f ca="1">④runningスコア!M52</f>
        <v/>
      </c>
    </row>
    <row r="36" spans="1:31" ht="16.5" customHeight="1" x14ac:dyDescent="0.15">
      <c r="A36" s="260">
        <f ca="1">IF(namelist!B31="","",(namelist!B31))</f>
        <v>16</v>
      </c>
      <c r="B36" s="238" t="str">
        <f ca="1">IF(namelist!D31=0,"",namelist!D31)</f>
        <v/>
      </c>
      <c r="C36" s="548" t="str">
        <f ca="1">IF(namelist!C31="","",(namelist!C31))</f>
        <v>戸田 小浜</v>
      </c>
      <c r="D36" s="549"/>
      <c r="E36" s="549"/>
      <c r="F36" s="549"/>
      <c r="G36" s="549"/>
      <c r="H36" s="550"/>
      <c r="I36" s="561" t="str">
        <f ca="1">④runningスコア!H31</f>
        <v/>
      </c>
      <c r="J36" s="561"/>
      <c r="K36" s="234" t="str">
        <f ca="1">④runningスコア!I31</f>
        <v/>
      </c>
      <c r="L36" s="234" t="str">
        <f ca="1">④runningスコア!J31</f>
        <v/>
      </c>
      <c r="M36" s="234" t="str">
        <f ca="1">④runningスコア!K31</f>
        <v/>
      </c>
      <c r="N36" s="234" t="str">
        <f ca="1">④runningスコア!L31</f>
        <v/>
      </c>
      <c r="O36" s="234" t="str">
        <f ca="1">④runningスコア!M31</f>
        <v/>
      </c>
      <c r="P36" s="562">
        <f ca="1">namelist!F31</f>
        <v>16</v>
      </c>
      <c r="Q36" s="563"/>
      <c r="R36" s="237" t="str">
        <f ca="1">IF(namelist!H31=0,"",namelist!H31)</f>
        <v/>
      </c>
      <c r="S36" s="561" t="str">
        <f ca="1">IF(namelist!G31="","",(namelist!G31))</f>
        <v>幡生 厚東</v>
      </c>
      <c r="T36" s="561"/>
      <c r="U36" s="561"/>
      <c r="V36" s="561"/>
      <c r="W36" s="561"/>
      <c r="X36" s="561"/>
      <c r="Y36" s="561" t="str">
        <f ca="1">④runningスコア!H53</f>
        <v/>
      </c>
      <c r="Z36" s="561"/>
      <c r="AA36" s="234" t="str">
        <f ca="1">④runningスコア!I53</f>
        <v/>
      </c>
      <c r="AB36" s="234" t="str">
        <f ca="1">④runningスコア!J53</f>
        <v/>
      </c>
      <c r="AC36" s="234" t="str">
        <f ca="1">④runningスコア!K53</f>
        <v/>
      </c>
      <c r="AD36" s="234" t="str">
        <f ca="1">④runningスコア!L53</f>
        <v/>
      </c>
      <c r="AE36" s="234" t="str">
        <f ca="1">④runningスコア!M53</f>
        <v/>
      </c>
    </row>
    <row r="37" spans="1:31" ht="16.5" customHeight="1" x14ac:dyDescent="0.15">
      <c r="A37" s="554" t="str">
        <f>IF(namelist!B33="","",(namelist!B33))</f>
        <v>監督Ａ</v>
      </c>
      <c r="B37" s="554" t="e">
        <f>namelist!#REF!</f>
        <v>#REF!</v>
      </c>
      <c r="C37" s="555" t="str">
        <f>IF(namelist!C33="","",(namelist!C33))</f>
        <v>俵山 温泉</v>
      </c>
      <c r="D37" s="556"/>
      <c r="E37" s="556"/>
      <c r="F37" s="556"/>
      <c r="G37" s="556"/>
      <c r="H37" s="556"/>
      <c r="I37" s="556"/>
      <c r="J37" s="557"/>
      <c r="K37" s="232" t="str">
        <f>④runningスコア!I32</f>
        <v/>
      </c>
      <c r="L37" s="232" t="str">
        <f>④runningスコア!J32</f>
        <v/>
      </c>
      <c r="M37" s="232" t="str">
        <f>④runningスコア!K32</f>
        <v/>
      </c>
      <c r="N37" s="232" t="str">
        <f>④runningスコア!L32</f>
        <v/>
      </c>
      <c r="O37" s="232" t="str">
        <f>④runningスコア!M32</f>
        <v/>
      </c>
      <c r="P37" s="558" t="str">
        <f>IF(namelist!F33="","",(namelist!F33))</f>
        <v>監督Ａ</v>
      </c>
      <c r="Q37" s="559"/>
      <c r="R37" s="560"/>
      <c r="S37" s="555" t="str">
        <f>IF(namelist!G33="","",(namelist!G33))</f>
        <v>東 新川</v>
      </c>
      <c r="T37" s="556"/>
      <c r="U37" s="556"/>
      <c r="V37" s="556"/>
      <c r="W37" s="556"/>
      <c r="X37" s="556"/>
      <c r="Y37" s="556"/>
      <c r="Z37" s="557"/>
      <c r="AA37" s="232" t="str">
        <f>④runningスコア!I54</f>
        <v/>
      </c>
      <c r="AB37" s="232" t="str">
        <f>④runningスコア!J54</f>
        <v/>
      </c>
      <c r="AC37" s="232" t="str">
        <f>④runningスコア!K54</f>
        <v/>
      </c>
      <c r="AD37" s="232" t="str">
        <f>④runningスコア!L54</f>
        <v/>
      </c>
      <c r="AE37" s="232" t="str">
        <f>④runningスコア!M54</f>
        <v/>
      </c>
    </row>
    <row r="38" spans="1:31" ht="16.5" customHeight="1" x14ac:dyDescent="0.15">
      <c r="A38" s="540" t="str">
        <f>IF(namelist!B34="","",(namelist!B34))</f>
        <v>役員Ｂ</v>
      </c>
      <c r="B38" s="540" t="e">
        <f>namelist!#REF!</f>
        <v>#REF!</v>
      </c>
      <c r="C38" s="541" t="str">
        <f>IF(namelist!C34=0,"",(namelist!C34))</f>
        <v>川棚 温泉</v>
      </c>
      <c r="D38" s="542"/>
      <c r="E38" s="542"/>
      <c r="F38" s="542"/>
      <c r="G38" s="542"/>
      <c r="H38" s="542"/>
      <c r="I38" s="542"/>
      <c r="J38" s="543"/>
      <c r="K38" s="233" t="str">
        <f>④runningスコア!I33</f>
        <v/>
      </c>
      <c r="L38" s="233" t="str">
        <f>④runningスコア!J33</f>
        <v/>
      </c>
      <c r="M38" s="233" t="str">
        <f>④runningスコア!K33</f>
        <v/>
      </c>
      <c r="N38" s="233" t="str">
        <f>④runningスコア!L33</f>
        <v/>
      </c>
      <c r="O38" s="233" t="str">
        <f>④runningスコア!M33</f>
        <v/>
      </c>
      <c r="P38" s="544" t="str">
        <f>IF(namelist!F34="","",(namelist!F34))</f>
        <v>役員Ｂ</v>
      </c>
      <c r="Q38" s="545"/>
      <c r="R38" s="546"/>
      <c r="S38" s="541" t="str">
        <f>IF(namelist!G34=0,"",(namelist!G34))</f>
        <v>西 岩国</v>
      </c>
      <c r="T38" s="542"/>
      <c r="U38" s="542"/>
      <c r="V38" s="542"/>
      <c r="W38" s="542"/>
      <c r="X38" s="542"/>
      <c r="Y38" s="542"/>
      <c r="Z38" s="543"/>
      <c r="AA38" s="233" t="str">
        <f>④runningスコア!I55</f>
        <v/>
      </c>
      <c r="AB38" s="233" t="str">
        <f>④runningスコア!J55</f>
        <v/>
      </c>
      <c r="AC38" s="233" t="str">
        <f>④runningスコア!K55</f>
        <v/>
      </c>
      <c r="AD38" s="233" t="str">
        <f>④runningスコア!L55</f>
        <v/>
      </c>
      <c r="AE38" s="233" t="str">
        <f>④runningスコア!M55</f>
        <v/>
      </c>
    </row>
    <row r="39" spans="1:31" ht="16.5" customHeight="1" x14ac:dyDescent="0.15">
      <c r="A39" s="540" t="str">
        <f>IF(namelist!B35="","",(namelist!B35))</f>
        <v>役員Ｃ</v>
      </c>
      <c r="B39" s="540" t="e">
        <f>namelist!#REF!</f>
        <v>#REF!</v>
      </c>
      <c r="C39" s="541" t="str">
        <f>IF(namelist!C35=0,"",(namelist!C35))</f>
        <v>湯本 温泉</v>
      </c>
      <c r="D39" s="542"/>
      <c r="E39" s="542"/>
      <c r="F39" s="542"/>
      <c r="G39" s="542"/>
      <c r="H39" s="542"/>
      <c r="I39" s="542"/>
      <c r="J39" s="543"/>
      <c r="K39" s="233" t="str">
        <f>④runningスコア!I34</f>
        <v/>
      </c>
      <c r="L39" s="233" t="str">
        <f>④runningスコア!J34</f>
        <v/>
      </c>
      <c r="M39" s="233" t="str">
        <f>④runningスコア!K34</f>
        <v/>
      </c>
      <c r="N39" s="233" t="str">
        <f>④runningスコア!L34</f>
        <v/>
      </c>
      <c r="O39" s="233" t="str">
        <f>④runningスコア!M34</f>
        <v/>
      </c>
      <c r="P39" s="544" t="str">
        <f>IF(namelist!F35="","",(namelist!F35))</f>
        <v>役員Ｃ</v>
      </c>
      <c r="Q39" s="545"/>
      <c r="R39" s="546"/>
      <c r="S39" s="541" t="str">
        <f>IF(namelist!G35=0,"",(namelist!G35))</f>
        <v>南 小野田</v>
      </c>
      <c r="T39" s="542"/>
      <c r="U39" s="542"/>
      <c r="V39" s="542"/>
      <c r="W39" s="542"/>
      <c r="X39" s="542"/>
      <c r="Y39" s="542"/>
      <c r="Z39" s="543"/>
      <c r="AA39" s="233" t="str">
        <f>④runningスコア!I56</f>
        <v/>
      </c>
      <c r="AB39" s="233" t="str">
        <f>④runningスコア!J56</f>
        <v/>
      </c>
      <c r="AC39" s="233" t="str">
        <f>④runningスコア!K56</f>
        <v/>
      </c>
      <c r="AD39" s="233" t="str">
        <f>④runningスコア!L56</f>
        <v/>
      </c>
      <c r="AE39" s="233" t="str">
        <f>④runningスコア!M56</f>
        <v/>
      </c>
    </row>
    <row r="40" spans="1:31" ht="16.5" customHeight="1" x14ac:dyDescent="0.15">
      <c r="A40" s="547" t="str">
        <f>IF(namelist!B36="","",(namelist!B36))</f>
        <v>役員Ｄ</v>
      </c>
      <c r="B40" s="547" t="e">
        <f>namelist!#REF!</f>
        <v>#REF!</v>
      </c>
      <c r="C40" s="548" t="str">
        <f>IF(namelist!C36=0,"",(namelist!C36))</f>
        <v>於福 温泉</v>
      </c>
      <c r="D40" s="549"/>
      <c r="E40" s="549"/>
      <c r="F40" s="549"/>
      <c r="G40" s="549"/>
      <c r="H40" s="549"/>
      <c r="I40" s="549"/>
      <c r="J40" s="550"/>
      <c r="K40" s="234" t="str">
        <f>④runningスコア!I35</f>
        <v/>
      </c>
      <c r="L40" s="234" t="str">
        <f>④runningスコア!J35</f>
        <v/>
      </c>
      <c r="M40" s="234" t="str">
        <f>④runningスコア!K35</f>
        <v/>
      </c>
      <c r="N40" s="234" t="str">
        <f>④runningスコア!L35</f>
        <v/>
      </c>
      <c r="O40" s="234" t="str">
        <f>④runningスコア!M35</f>
        <v/>
      </c>
      <c r="P40" s="551" t="str">
        <f>IF(namelist!F36="","",(namelist!F36))</f>
        <v>役員Ｄ</v>
      </c>
      <c r="Q40" s="552"/>
      <c r="R40" s="553"/>
      <c r="S40" s="548" t="str">
        <f>IF(namelist!G36=0,"",(namelist!G36))</f>
        <v>北 河内</v>
      </c>
      <c r="T40" s="549"/>
      <c r="U40" s="549"/>
      <c r="V40" s="549"/>
      <c r="W40" s="549"/>
      <c r="X40" s="549"/>
      <c r="Y40" s="549"/>
      <c r="Z40" s="550"/>
      <c r="AA40" s="234" t="str">
        <f>④runningスコア!I57</f>
        <v/>
      </c>
      <c r="AB40" s="234" t="str">
        <f>④runningスコア!J57</f>
        <v/>
      </c>
      <c r="AC40" s="234" t="str">
        <f>④runningスコア!K57</f>
        <v/>
      </c>
      <c r="AD40" s="234" t="str">
        <f>④runningスコア!L57</f>
        <v/>
      </c>
      <c r="AE40" s="234" t="str">
        <f>④runningスコア!M57</f>
        <v/>
      </c>
    </row>
    <row r="41" spans="1:31" ht="3.75" customHeight="1" x14ac:dyDescent="0.15"/>
    <row r="42" spans="1:31" ht="25.5" customHeight="1" x14ac:dyDescent="0.15">
      <c r="A42" s="530" t="s">
        <v>18</v>
      </c>
      <c r="B42" s="531"/>
      <c r="C42" s="530"/>
      <c r="D42" s="532"/>
      <c r="E42" s="532"/>
      <c r="F42" s="532"/>
      <c r="G42" s="532"/>
      <c r="H42" s="532"/>
      <c r="I42" s="532"/>
      <c r="J42" s="532"/>
      <c r="K42" s="531"/>
      <c r="L42" s="530" t="s">
        <v>43</v>
      </c>
      <c r="M42" s="532"/>
      <c r="N42" s="532"/>
      <c r="O42" s="532"/>
      <c r="P42" s="532"/>
      <c r="Q42" s="533"/>
      <c r="R42" s="532"/>
      <c r="S42" s="532"/>
      <c r="T42" s="531"/>
      <c r="U42" s="530"/>
      <c r="V42" s="532"/>
      <c r="W42" s="532"/>
      <c r="X42" s="532"/>
      <c r="Y42" s="532"/>
      <c r="Z42" s="532"/>
      <c r="AA42" s="532"/>
      <c r="AB42" s="532"/>
      <c r="AC42" s="531"/>
      <c r="AD42" s="530" t="s">
        <v>19</v>
      </c>
      <c r="AE42" s="531"/>
    </row>
    <row r="43" spans="1:31" ht="17.25" customHeight="1" x14ac:dyDescent="0.15">
      <c r="A43" s="199" t="s">
        <v>44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62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1"/>
    </row>
    <row r="44" spans="1:31" ht="17.25" customHeight="1" x14ac:dyDescent="0.15">
      <c r="A44" s="537" t="str">
        <f>IF(②offscore記録!A44="","",②offscore記録!A44)</f>
        <v>・済南学院2番は報告書付き失格である。</v>
      </c>
      <c r="B44" s="538"/>
      <c r="C44" s="538"/>
      <c r="D44" s="538"/>
      <c r="E44" s="538"/>
      <c r="F44" s="538"/>
      <c r="G44" s="538"/>
      <c r="H44" s="538"/>
      <c r="I44" s="538"/>
      <c r="J44" s="538"/>
      <c r="K44" s="538"/>
      <c r="L44" s="538"/>
      <c r="M44" s="538"/>
      <c r="N44" s="538"/>
      <c r="O44" s="538"/>
      <c r="P44" s="538"/>
      <c r="Q44" s="538"/>
      <c r="R44" s="538"/>
      <c r="S44" s="538"/>
      <c r="T44" s="538"/>
      <c r="U44" s="538"/>
      <c r="V44" s="538"/>
      <c r="W44" s="538"/>
      <c r="X44" s="538"/>
      <c r="Y44" s="538"/>
      <c r="Z44" s="538"/>
      <c r="AA44" s="538"/>
      <c r="AB44" s="538"/>
      <c r="AC44" s="538"/>
      <c r="AD44" s="538"/>
      <c r="AE44" s="539"/>
    </row>
    <row r="45" spans="1:31" ht="17.25" customHeight="1" x14ac:dyDescent="0.15">
      <c r="A45" s="534" t="str">
        <f>IF(②offscore記録!A45="","",②offscore記録!A45)</f>
        <v/>
      </c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35"/>
      <c r="N45" s="535"/>
      <c r="O45" s="535"/>
      <c r="P45" s="535"/>
      <c r="Q45" s="535"/>
      <c r="R45" s="535"/>
      <c r="S45" s="535"/>
      <c r="T45" s="535"/>
      <c r="U45" s="535"/>
      <c r="V45" s="535"/>
      <c r="W45" s="535"/>
      <c r="X45" s="535"/>
      <c r="Y45" s="535"/>
      <c r="Z45" s="535"/>
      <c r="AA45" s="535"/>
      <c r="AB45" s="535"/>
      <c r="AC45" s="535"/>
      <c r="AD45" s="535"/>
      <c r="AE45" s="536"/>
    </row>
    <row r="46" spans="1:31" ht="3.75" customHeight="1" x14ac:dyDescent="0.15"/>
    <row r="47" spans="1:31" ht="24.75" customHeight="1" x14ac:dyDescent="0.15">
      <c r="A47" s="166" t="s">
        <v>45</v>
      </c>
      <c r="H47" s="529" t="str">
        <f>IF(namelist!E8="","",namelist!E8)</f>
        <v>吉田 松陰</v>
      </c>
      <c r="I47" s="529"/>
      <c r="J47" s="529"/>
      <c r="K47" s="529"/>
      <c r="L47" s="529"/>
      <c r="M47" s="529" t="str">
        <f>IF(namelist!E9="","",namelist!E9)</f>
        <v>高杉 晋作</v>
      </c>
      <c r="N47" s="529"/>
      <c r="O47" s="529"/>
      <c r="P47" s="529"/>
      <c r="Q47" s="529"/>
      <c r="R47" s="529"/>
      <c r="T47" s="529"/>
      <c r="U47" s="529"/>
      <c r="V47" s="529"/>
      <c r="W47" s="529"/>
      <c r="X47" s="529"/>
      <c r="Y47" s="529"/>
      <c r="Z47" s="529"/>
      <c r="AA47" s="529"/>
      <c r="AB47" s="529"/>
      <c r="AC47" s="529"/>
      <c r="AD47" s="529"/>
      <c r="AE47" s="529"/>
    </row>
    <row r="48" spans="1:31" ht="3.75" customHeight="1" x14ac:dyDescent="0.15"/>
    <row r="49" spans="1:37" ht="24.75" customHeight="1" x14ac:dyDescent="0.15">
      <c r="A49" s="166" t="s">
        <v>46</v>
      </c>
      <c r="H49" s="529" t="str">
        <f>IF(namelist!E10="","",namelist!E10)</f>
        <v>宮本 武蔵</v>
      </c>
      <c r="I49" s="529"/>
      <c r="J49" s="529"/>
      <c r="K49" s="529"/>
      <c r="L49" s="529"/>
      <c r="M49" s="529" t="str">
        <f>IF(namelist!E11="","",namelist!E11)</f>
        <v>佐々木 小次郎</v>
      </c>
      <c r="N49" s="529"/>
      <c r="O49" s="529"/>
      <c r="P49" s="529"/>
      <c r="Q49" s="529"/>
      <c r="R49" s="529"/>
      <c r="T49" s="529"/>
      <c r="U49" s="529"/>
      <c r="V49" s="529"/>
      <c r="W49" s="529"/>
      <c r="X49" s="529"/>
      <c r="Y49" s="529"/>
      <c r="Z49" s="529"/>
      <c r="AA49" s="529"/>
      <c r="AB49" s="529"/>
      <c r="AC49" s="529"/>
      <c r="AD49" s="529"/>
      <c r="AE49" s="529"/>
    </row>
    <row r="50" spans="1:37" ht="3.75" customHeight="1" x14ac:dyDescent="0.15"/>
    <row r="51" spans="1:37" ht="24.75" customHeight="1" x14ac:dyDescent="0.15">
      <c r="A51" s="166" t="s">
        <v>47</v>
      </c>
      <c r="H51" s="529" t="str">
        <f>IF(namelist!E12="","",namelist!E12)</f>
        <v>伊藤 博文</v>
      </c>
      <c r="I51" s="529"/>
      <c r="J51" s="529"/>
      <c r="K51" s="529"/>
      <c r="L51" s="529"/>
      <c r="M51" s="529" t="str">
        <f>IF(namelist!E13="","",namelist!E13)</f>
        <v/>
      </c>
      <c r="N51" s="529"/>
      <c r="O51" s="529"/>
      <c r="P51" s="529"/>
      <c r="Q51" s="529"/>
      <c r="R51" s="529"/>
      <c r="T51" s="529"/>
      <c r="U51" s="529"/>
      <c r="V51" s="529"/>
      <c r="W51" s="529"/>
      <c r="X51" s="529"/>
      <c r="Y51" s="529"/>
      <c r="Z51" s="529"/>
      <c r="AA51" s="529"/>
      <c r="AB51" s="529"/>
      <c r="AC51" s="529"/>
      <c r="AD51" s="529"/>
      <c r="AE51" s="529"/>
    </row>
    <row r="52" spans="1:37" ht="9.75" customHeight="1" thickBot="1" x14ac:dyDescent="0.2"/>
    <row r="53" spans="1:37" ht="17.25" customHeight="1" thickBot="1" x14ac:dyDescent="0.2">
      <c r="A53" s="235"/>
      <c r="B53" s="235"/>
      <c r="C53" s="528" t="s">
        <v>48</v>
      </c>
      <c r="D53" s="528"/>
      <c r="E53" s="528"/>
      <c r="F53" s="528"/>
      <c r="G53" s="528"/>
      <c r="H53" s="528"/>
      <c r="I53" s="528"/>
      <c r="J53" s="528"/>
      <c r="K53" s="528"/>
      <c r="L53" s="528"/>
      <c r="M53" s="528"/>
      <c r="N53" s="528"/>
      <c r="O53" s="528"/>
      <c r="P53" s="528"/>
      <c r="Q53" s="528"/>
      <c r="R53" s="528"/>
      <c r="S53" s="528"/>
      <c r="T53" s="528"/>
      <c r="U53" s="528"/>
      <c r="V53" s="528"/>
      <c r="W53" s="528"/>
      <c r="X53" s="528"/>
      <c r="Y53" s="528"/>
      <c r="Z53" s="528"/>
      <c r="AA53" s="528"/>
      <c r="AB53" s="528"/>
      <c r="AC53" s="528"/>
      <c r="AD53" s="235"/>
      <c r="AE53" s="235"/>
      <c r="AF53" s="167"/>
      <c r="AG53" s="167"/>
      <c r="AH53" s="167"/>
      <c r="AI53" s="167"/>
      <c r="AJ53" s="167"/>
      <c r="AK53" s="167"/>
    </row>
    <row r="54" spans="1:37" ht="3.75" customHeight="1" x14ac:dyDescent="0.15"/>
    <row r="55" spans="1:37" ht="17.25" customHeight="1" x14ac:dyDescent="0.15"/>
  </sheetData>
  <sheetProtection algorithmName="SHA-512" hashValue="J0AQ64DaEHTah/HUVnTWzKD+LGlYLbc6Utfikkxg5zDTbVzxBAAccUqzmW6ru3Yk+iIF4V/DIjTSDW/BZtiepQ==" saltValue="gjqZP4ycUvwxifxIRTmrhw==" spinCount="100000" sheet="1" objects="1" scenarios="1" selectLockedCells="1"/>
  <mergeCells count="177"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20:B20"/>
    <mergeCell ref="C20:H20"/>
    <mergeCell ref="I20:J20"/>
    <mergeCell ref="P20:R20"/>
    <mergeCell ref="S20:X20"/>
    <mergeCell ref="Y20:Z20"/>
    <mergeCell ref="A17:D18"/>
    <mergeCell ref="E17:F18"/>
    <mergeCell ref="Z17:AA18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C24:H24"/>
    <mergeCell ref="I24:J24"/>
    <mergeCell ref="P24:Q24"/>
    <mergeCell ref="S24:X24"/>
    <mergeCell ref="Y24:Z24"/>
    <mergeCell ref="C23:H23"/>
    <mergeCell ref="I23:J23"/>
    <mergeCell ref="P23:Q23"/>
    <mergeCell ref="S23:X23"/>
    <mergeCell ref="Y23:Z23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A39:B39"/>
    <mergeCell ref="C39:J39"/>
    <mergeCell ref="P39:R39"/>
    <mergeCell ref="S39:Z39"/>
    <mergeCell ref="A40:B40"/>
    <mergeCell ref="C40:J40"/>
    <mergeCell ref="P40:R40"/>
    <mergeCell ref="S40:Z40"/>
    <mergeCell ref="A37:B37"/>
    <mergeCell ref="C37:J37"/>
    <mergeCell ref="P37:R37"/>
    <mergeCell ref="S37:Z37"/>
    <mergeCell ref="A38:B38"/>
    <mergeCell ref="C38:J38"/>
    <mergeCell ref="P38:R38"/>
    <mergeCell ref="S38:Z38"/>
    <mergeCell ref="A42:B42"/>
    <mergeCell ref="C42:K42"/>
    <mergeCell ref="L42:T42"/>
    <mergeCell ref="U42:AC42"/>
    <mergeCell ref="AD42:AE42"/>
    <mergeCell ref="H47:L47"/>
    <mergeCell ref="M47:R47"/>
    <mergeCell ref="T47:Y47"/>
    <mergeCell ref="Z47:AE47"/>
    <mergeCell ref="A45:AE45"/>
    <mergeCell ref="A44:AE44"/>
    <mergeCell ref="C53:AC53"/>
    <mergeCell ref="H49:L49"/>
    <mergeCell ref="M49:R49"/>
    <mergeCell ref="T49:Y49"/>
    <mergeCell ref="Z49:AE49"/>
    <mergeCell ref="H51:L51"/>
    <mergeCell ref="M51:R51"/>
    <mergeCell ref="T51:Y51"/>
    <mergeCell ref="Z51:AE51"/>
  </mergeCells>
  <phoneticPr fontId="1"/>
  <pageMargins left="0.70866141732283472" right="0.47244094488188981" top="0.70866141732283472" bottom="0.3937007874015748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3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161925</xdr:rowOff>
              </to>
            </anchor>
          </objectPr>
        </oleObject>
      </mc:Choice>
      <mc:Fallback>
        <oleObject progId="Paint.Picture" shapeId="81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66"/>
  </sheetPr>
  <dimension ref="A1:AE72"/>
  <sheetViews>
    <sheetView topLeftCell="A13" workbookViewId="0">
      <selection activeCell="S54" sqref="S54"/>
    </sheetView>
  </sheetViews>
  <sheetFormatPr defaultColWidth="3" defaultRowHeight="15.75" customHeight="1" x14ac:dyDescent="0.15"/>
  <cols>
    <col min="1" max="1" width="3.125" style="79" customWidth="1"/>
    <col min="2" max="2" width="1.875" style="79" customWidth="1"/>
    <col min="3" max="3" width="2.625" style="79" customWidth="1"/>
    <col min="4" max="6" width="3.125" style="79" customWidth="1"/>
    <col min="7" max="7" width="1.75" style="79" customWidth="1"/>
    <col min="8" max="8" width="3.125" style="79" customWidth="1"/>
    <col min="9" max="13" width="3" style="79" customWidth="1"/>
    <col min="14" max="14" width="1.75" style="79" customWidth="1"/>
    <col min="15" max="22" width="3.125" style="79" customWidth="1"/>
    <col min="23" max="23" width="1.75" style="79" customWidth="1"/>
    <col min="24" max="31" width="3.125" style="79" customWidth="1"/>
    <col min="32" max="32" width="1.375" style="79" customWidth="1"/>
    <col min="33" max="33" width="3.25" style="79" customWidth="1"/>
    <col min="34" max="34" width="3.25" style="79" bestFit="1" customWidth="1"/>
    <col min="35" max="16384" width="3" style="79"/>
  </cols>
  <sheetData>
    <row r="1" spans="1:31" ht="35.25" customHeight="1" x14ac:dyDescent="0.25">
      <c r="D1" s="80" t="s">
        <v>56</v>
      </c>
      <c r="K1" s="81"/>
      <c r="L1" s="82"/>
      <c r="M1" s="687" t="s">
        <v>58</v>
      </c>
      <c r="N1" s="688"/>
      <c r="O1" s="688"/>
      <c r="P1" s="688"/>
      <c r="Q1" s="688"/>
      <c r="R1" s="688"/>
      <c r="S1" s="688"/>
      <c r="T1" s="688"/>
      <c r="U1" s="83"/>
      <c r="V1" s="81"/>
      <c r="W1" s="689" t="s">
        <v>16</v>
      </c>
      <c r="X1" s="690"/>
      <c r="Y1" s="691" t="str">
        <f>IF(namelist!B5="","",namelist!B5)</f>
        <v>Ａ１</v>
      </c>
      <c r="Z1" s="692"/>
      <c r="AA1" s="692"/>
      <c r="AB1" s="692"/>
      <c r="AC1" s="692"/>
      <c r="AD1" s="692"/>
      <c r="AE1" s="693"/>
    </row>
    <row r="2" spans="1:31" ht="5.25" customHeight="1" x14ac:dyDescent="0.15">
      <c r="C2" s="84"/>
      <c r="D2" s="84"/>
      <c r="E2" s="84"/>
      <c r="F2" s="84"/>
      <c r="G2" s="84"/>
      <c r="H2" s="84"/>
      <c r="I2" s="84"/>
      <c r="J2" s="84"/>
      <c r="K2" s="85"/>
      <c r="L2" s="86"/>
      <c r="M2" s="85"/>
      <c r="N2" s="85"/>
      <c r="O2" s="85"/>
      <c r="P2" s="85"/>
      <c r="Q2" s="85"/>
      <c r="R2" s="86"/>
      <c r="S2" s="85"/>
      <c r="T2" s="85"/>
      <c r="U2" s="85"/>
      <c r="V2" s="85"/>
      <c r="W2" s="84"/>
      <c r="X2" s="84"/>
      <c r="Y2" s="84"/>
      <c r="Z2" s="84"/>
      <c r="AA2" s="84"/>
      <c r="AB2" s="84"/>
      <c r="AC2" s="84"/>
      <c r="AD2" s="84"/>
      <c r="AE2" s="84"/>
    </row>
    <row r="3" spans="1:31" ht="9" customHeight="1" x14ac:dyDescent="0.15">
      <c r="K3" s="81"/>
      <c r="L3" s="87"/>
      <c r="M3" s="81"/>
      <c r="N3" s="81"/>
      <c r="O3" s="81"/>
      <c r="P3" s="81"/>
      <c r="Q3" s="81"/>
      <c r="R3" s="81"/>
      <c r="S3" s="81"/>
      <c r="T3" s="81"/>
      <c r="U3" s="81"/>
    </row>
    <row r="4" spans="1:31" ht="20.25" customHeight="1" x14ac:dyDescent="0.15">
      <c r="A4" s="662" t="s">
        <v>23</v>
      </c>
      <c r="B4" s="649"/>
      <c r="C4" s="667"/>
      <c r="D4" s="662">
        <f>namelist!B1</f>
        <v>2016</v>
      </c>
      <c r="E4" s="649"/>
      <c r="F4" s="88" t="s">
        <v>24</v>
      </c>
      <c r="G4" s="649">
        <f>namelist!B2</f>
        <v>8</v>
      </c>
      <c r="H4" s="649"/>
      <c r="I4" s="88" t="s">
        <v>25</v>
      </c>
      <c r="J4" s="649">
        <f>namelist!B3</f>
        <v>2</v>
      </c>
      <c r="K4" s="649"/>
      <c r="L4" s="88" t="s">
        <v>26</v>
      </c>
      <c r="M4" s="89" t="s">
        <v>27</v>
      </c>
      <c r="N4" s="89" t="str">
        <f>namelist!B4</f>
        <v>月</v>
      </c>
      <c r="O4" s="90" t="s">
        <v>28</v>
      </c>
      <c r="P4" s="662" t="s">
        <v>57</v>
      </c>
      <c r="Q4" s="667"/>
      <c r="R4" s="701" t="str">
        <f>namelist!E1</f>
        <v>新下関市体育館(中森第２記念体育館)</v>
      </c>
      <c r="S4" s="702"/>
      <c r="T4" s="702"/>
      <c r="U4" s="702"/>
      <c r="V4" s="702"/>
      <c r="W4" s="702"/>
      <c r="X4" s="702"/>
      <c r="Y4" s="702"/>
      <c r="Z4" s="702"/>
      <c r="AA4" s="702"/>
      <c r="AB4" s="702"/>
      <c r="AC4" s="702"/>
      <c r="AD4" s="702"/>
      <c r="AE4" s="703"/>
    </row>
    <row r="5" spans="1:31" ht="20.25" customHeight="1" x14ac:dyDescent="0.15">
      <c r="A5" s="662" t="s">
        <v>15</v>
      </c>
      <c r="B5" s="649"/>
      <c r="C5" s="667"/>
      <c r="D5" s="701" t="str">
        <f>namelist!E2</f>
        <v>中森ハンドボール協会長杯争奪全国総合ハンドボール選手権大会</v>
      </c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  <c r="R5" s="702"/>
      <c r="S5" s="702"/>
      <c r="T5" s="702"/>
      <c r="U5" s="702"/>
      <c r="V5" s="702"/>
      <c r="W5" s="702"/>
      <c r="X5" s="702"/>
      <c r="Y5" s="702"/>
      <c r="Z5" s="702"/>
      <c r="AA5" s="702"/>
      <c r="AB5" s="702"/>
      <c r="AC5" s="702"/>
      <c r="AD5" s="702"/>
      <c r="AE5" s="703"/>
    </row>
    <row r="6" spans="1:31" ht="9" customHeight="1" x14ac:dyDescent="0.15">
      <c r="A6" s="91"/>
      <c r="B6" s="236"/>
      <c r="C6" s="92"/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P6" s="94"/>
      <c r="Q6" s="94"/>
      <c r="R6" s="94"/>
      <c r="S6" s="94"/>
      <c r="T6" s="94"/>
      <c r="U6" s="92"/>
      <c r="V6" s="92"/>
      <c r="W6" s="92"/>
      <c r="X6" s="92"/>
      <c r="Y6" s="92"/>
      <c r="Z6" s="92"/>
      <c r="AA6" s="92"/>
      <c r="AB6" s="94"/>
      <c r="AC6" s="94"/>
      <c r="AD6" s="94"/>
      <c r="AE6" s="95"/>
    </row>
    <row r="7" spans="1:31" ht="26.25" customHeight="1" x14ac:dyDescent="0.15">
      <c r="A7" s="96" t="s">
        <v>59</v>
      </c>
      <c r="B7" s="668" t="str">
        <f>IF(namelist!C8="","",(namelist!C8))</f>
        <v>済南学院高校</v>
      </c>
      <c r="C7" s="669"/>
      <c r="D7" s="669"/>
      <c r="E7" s="669"/>
      <c r="F7" s="669"/>
      <c r="G7" s="669"/>
      <c r="H7" s="670"/>
      <c r="I7" s="663">
        <f ca="1">IF(input!H1=0,"0",IF(input!H1="","",input!H1))</f>
        <v>27</v>
      </c>
      <c r="J7" s="663"/>
      <c r="K7" s="97" t="s">
        <v>61</v>
      </c>
      <c r="L7" s="663">
        <f ca="1">IF(input!J1=0,"0",IF(input!J1="","",input!J1))</f>
        <v>28</v>
      </c>
      <c r="M7" s="663"/>
      <c r="N7" s="697" t="str">
        <f>IF(namelist!C10="","",(namelist!C10))</f>
        <v>最上農業高校</v>
      </c>
      <c r="O7" s="698"/>
      <c r="P7" s="698"/>
      <c r="Q7" s="698"/>
      <c r="R7" s="698"/>
      <c r="S7" s="698"/>
      <c r="T7" s="98" t="s">
        <v>60</v>
      </c>
      <c r="U7" s="99"/>
      <c r="V7" s="699" t="str">
        <f>namelist!E3</f>
        <v>女子</v>
      </c>
      <c r="W7" s="699"/>
      <c r="X7" s="699"/>
      <c r="Y7" s="699" t="str">
        <f>namelist!E4</f>
        <v>１回戦</v>
      </c>
      <c r="Z7" s="699"/>
      <c r="AA7" s="699"/>
      <c r="AB7" s="699"/>
      <c r="AC7" s="699"/>
      <c r="AD7" s="699"/>
      <c r="AE7" s="699"/>
    </row>
    <row r="8" spans="1:31" ht="12.75" customHeight="1" x14ac:dyDescent="0.15">
      <c r="A8" s="100"/>
      <c r="B8" s="236"/>
      <c r="C8" s="93"/>
      <c r="D8" s="93"/>
      <c r="E8" s="93"/>
      <c r="F8" s="93"/>
      <c r="G8" s="93"/>
      <c r="H8" s="93"/>
      <c r="I8" s="664">
        <f>IF(input!B3=0,"0",IF(input!B3="","",input!B3))</f>
        <v>8</v>
      </c>
      <c r="J8" s="665"/>
      <c r="K8" s="101" t="s">
        <v>62</v>
      </c>
      <c r="L8" s="665">
        <f>IF(input!J3=0,"0",IF(input!J3="","",input!J3))</f>
        <v>8</v>
      </c>
      <c r="M8" s="700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</row>
    <row r="9" spans="1:31" ht="12.75" customHeight="1" x14ac:dyDescent="0.15">
      <c r="A9" s="274" t="s">
        <v>187</v>
      </c>
      <c r="B9" s="275"/>
      <c r="C9" s="275"/>
      <c r="D9" s="276"/>
      <c r="E9" s="276"/>
      <c r="F9" s="276"/>
      <c r="G9" s="277"/>
      <c r="H9" s="93"/>
      <c r="I9" s="666">
        <f>IF(input!C3=0,"0",IF(input!C3="","",input!C3))</f>
        <v>11</v>
      </c>
      <c r="J9" s="649"/>
      <c r="K9" s="89" t="s">
        <v>62</v>
      </c>
      <c r="L9" s="649">
        <f>IF(input!K3=0,"0",IF(input!K3="","",input!K3))</f>
        <v>11</v>
      </c>
      <c r="M9" s="674"/>
      <c r="N9" s="102"/>
      <c r="O9" s="694" t="s">
        <v>52</v>
      </c>
      <c r="P9" s="694"/>
      <c r="Q9" s="694"/>
      <c r="R9" s="695"/>
      <c r="S9" s="696"/>
      <c r="T9" s="694" t="s">
        <v>19</v>
      </c>
      <c r="U9" s="694"/>
      <c r="V9" s="694"/>
      <c r="W9" s="107"/>
      <c r="X9" s="694" t="s">
        <v>52</v>
      </c>
      <c r="Y9" s="694"/>
      <c r="Z9" s="694"/>
      <c r="AA9" s="695"/>
      <c r="AB9" s="696"/>
      <c r="AC9" s="694" t="s">
        <v>19</v>
      </c>
      <c r="AD9" s="694"/>
      <c r="AE9" s="694"/>
    </row>
    <row r="10" spans="1:31" ht="12.75" customHeight="1" x14ac:dyDescent="0.15">
      <c r="A10" s="622" t="str">
        <f>namelist!C13</f>
        <v>済南学院</v>
      </c>
      <c r="B10" s="606"/>
      <c r="C10" s="606"/>
      <c r="D10" s="606"/>
      <c r="E10" s="606"/>
      <c r="F10" s="606"/>
      <c r="G10" s="607"/>
      <c r="H10" s="93"/>
      <c r="I10" s="666">
        <f>IF(input!D3="","",(input!D3+input!E3))</f>
        <v>2</v>
      </c>
      <c r="J10" s="649"/>
      <c r="K10" s="89" t="s">
        <v>62</v>
      </c>
      <c r="L10" s="649">
        <f>IF(input!L3="","",(input!L3+input!M3))</f>
        <v>2</v>
      </c>
      <c r="M10" s="674"/>
      <c r="N10" s="102"/>
      <c r="O10" s="104" t="s">
        <v>49</v>
      </c>
      <c r="P10" s="104" t="s">
        <v>50</v>
      </c>
      <c r="Q10" s="104" t="s">
        <v>51</v>
      </c>
      <c r="R10" s="710" t="s">
        <v>53</v>
      </c>
      <c r="S10" s="710"/>
      <c r="T10" s="104" t="s">
        <v>51</v>
      </c>
      <c r="U10" s="104" t="s">
        <v>50</v>
      </c>
      <c r="V10" s="104" t="s">
        <v>49</v>
      </c>
      <c r="W10" s="302"/>
      <c r="X10" s="104" t="s">
        <v>49</v>
      </c>
      <c r="Y10" s="104" t="s">
        <v>50</v>
      </c>
      <c r="Z10" s="104" t="s">
        <v>51</v>
      </c>
      <c r="AA10" s="710" t="s">
        <v>53</v>
      </c>
      <c r="AB10" s="710"/>
      <c r="AC10" s="104" t="s">
        <v>51</v>
      </c>
      <c r="AD10" s="104" t="s">
        <v>50</v>
      </c>
      <c r="AE10" s="104" t="s">
        <v>49</v>
      </c>
    </row>
    <row r="11" spans="1:31" ht="12.75" customHeight="1" x14ac:dyDescent="0.15">
      <c r="A11" s="102"/>
      <c r="B11" s="102"/>
      <c r="C11" s="102"/>
      <c r="D11" s="93"/>
      <c r="E11" s="93"/>
      <c r="F11" s="93"/>
      <c r="G11" s="93"/>
      <c r="H11" s="93"/>
      <c r="I11" s="666">
        <f>IF(input!F3="","",(input!F3+input!G3))</f>
        <v>3</v>
      </c>
      <c r="J11" s="649"/>
      <c r="K11" s="89" t="s">
        <v>62</v>
      </c>
      <c r="L11" s="649">
        <f>IF(input!N3="","",(input!N3+input!O3))</f>
        <v>3</v>
      </c>
      <c r="M11" s="674"/>
      <c r="N11" s="102"/>
      <c r="O11" s="357" t="str">
        <f>input!I9</f>
        <v/>
      </c>
      <c r="P11" s="358" t="str">
        <f>input!J9</f>
        <v/>
      </c>
      <c r="Q11" s="358" t="str">
        <f>input!K9</f>
        <v/>
      </c>
      <c r="R11" s="358" t="str">
        <f>input!L9</f>
        <v>前　</v>
      </c>
      <c r="S11" s="358" t="str">
        <f>input!M9</f>
        <v>半</v>
      </c>
      <c r="T11" s="358" t="str">
        <f>input!N9</f>
        <v/>
      </c>
      <c r="U11" s="358" t="str">
        <f>input!O9</f>
        <v/>
      </c>
      <c r="V11" s="359" t="str">
        <f>input!P9</f>
        <v/>
      </c>
      <c r="W11" s="107"/>
      <c r="X11" s="357" t="str">
        <f>input!I60</f>
        <v/>
      </c>
      <c r="Y11" s="358" t="str">
        <f>input!J60</f>
        <v>T</v>
      </c>
      <c r="Z11" s="358" t="str">
        <f>input!K60</f>
        <v/>
      </c>
      <c r="AA11" s="358" t="str">
        <f>input!L60</f>
        <v>29</v>
      </c>
      <c r="AB11" s="358" t="str">
        <f>input!M60</f>
        <v>40</v>
      </c>
      <c r="AC11" s="358" t="str">
        <f>input!N60</f>
        <v/>
      </c>
      <c r="AD11" s="358" t="str">
        <f>input!O60</f>
        <v/>
      </c>
      <c r="AE11" s="359" t="str">
        <f>input!P60</f>
        <v/>
      </c>
    </row>
    <row r="12" spans="1:31" ht="12.75" customHeight="1" x14ac:dyDescent="0.15">
      <c r="A12" s="102"/>
      <c r="B12" s="102"/>
      <c r="C12" s="102"/>
      <c r="D12" s="93"/>
      <c r="E12" s="93"/>
      <c r="F12" s="93"/>
      <c r="G12" s="93"/>
      <c r="H12" s="93"/>
      <c r="I12" s="105"/>
      <c r="J12" s="671" t="s">
        <v>63</v>
      </c>
      <c r="K12" s="671"/>
      <c r="L12" s="671"/>
      <c r="M12" s="103"/>
      <c r="N12" s="102"/>
      <c r="O12" s="106" t="str">
        <f>input!I10</f>
        <v/>
      </c>
      <c r="P12" s="107" t="str">
        <f>input!J10</f>
        <v/>
      </c>
      <c r="Q12" s="107" t="str">
        <f>input!K10</f>
        <v/>
      </c>
      <c r="R12" s="107" t="str">
        <f>input!L10</f>
        <v>02</v>
      </c>
      <c r="S12" s="107" t="str">
        <f>input!M10</f>
        <v>02</v>
      </c>
      <c r="T12" s="107">
        <f>input!N10</f>
        <v>1</v>
      </c>
      <c r="U12" s="107" t="str">
        <f>input!O10</f>
        <v/>
      </c>
      <c r="V12" s="108" t="str">
        <f>input!P10</f>
        <v>13</v>
      </c>
      <c r="W12" s="107"/>
      <c r="X12" s="106" t="str">
        <f>input!I61</f>
        <v/>
      </c>
      <c r="Y12" s="107" t="str">
        <f>input!J61</f>
        <v/>
      </c>
      <c r="Z12" s="107" t="str">
        <f>input!K61</f>
        <v/>
      </c>
      <c r="AA12" s="107" t="str">
        <f>input!L61</f>
        <v/>
      </c>
      <c r="AB12" s="107" t="str">
        <f>input!M61</f>
        <v/>
      </c>
      <c r="AC12" s="107" t="str">
        <f>input!N61</f>
        <v/>
      </c>
      <c r="AD12" s="107" t="str">
        <f>input!O61</f>
        <v/>
      </c>
      <c r="AE12" s="108" t="str">
        <f>input!P61</f>
        <v/>
      </c>
    </row>
    <row r="13" spans="1:31" ht="12.75" customHeight="1" x14ac:dyDescent="0.15">
      <c r="A13" s="102"/>
      <c r="B13" s="102"/>
      <c r="C13" s="102"/>
      <c r="D13" s="93"/>
      <c r="E13" s="93"/>
      <c r="F13" s="93"/>
      <c r="G13" s="93"/>
      <c r="H13" s="93"/>
      <c r="I13" s="672">
        <f>IF(input!H3=0,"0",IF(input!H3="","",input!H3))</f>
        <v>3</v>
      </c>
      <c r="J13" s="635"/>
      <c r="K13" s="109" t="s">
        <v>62</v>
      </c>
      <c r="L13" s="635">
        <f>IF(input!P3=0,"0",IF(input!P3="","",input!P3))</f>
        <v>4</v>
      </c>
      <c r="M13" s="636"/>
      <c r="N13" s="102"/>
      <c r="O13" s="349" t="str">
        <f>input!I11</f>
        <v>5</v>
      </c>
      <c r="P13" s="352" t="str">
        <f>input!J11</f>
        <v>×</v>
      </c>
      <c r="Q13" s="352" t="str">
        <f>input!K11</f>
        <v/>
      </c>
      <c r="R13" s="352" t="str">
        <f>input!L11</f>
        <v>02</v>
      </c>
      <c r="S13" s="352" t="str">
        <f>input!M11</f>
        <v>50</v>
      </c>
      <c r="T13" s="352" t="str">
        <f>input!N11</f>
        <v/>
      </c>
      <c r="U13" s="352" t="str">
        <f>input!O11</f>
        <v>W</v>
      </c>
      <c r="V13" s="350" t="str">
        <f>input!P11</f>
        <v>14</v>
      </c>
      <c r="W13" s="110"/>
      <c r="X13" s="349" t="str">
        <f>input!I62</f>
        <v/>
      </c>
      <c r="Y13" s="352" t="str">
        <f>input!J62</f>
        <v/>
      </c>
      <c r="Z13" s="352" t="str">
        <f>input!K62</f>
        <v/>
      </c>
      <c r="AA13" s="352" t="str">
        <f>input!L62</f>
        <v>延１</v>
      </c>
      <c r="AB13" s="352" t="str">
        <f>input!M62</f>
        <v>前半</v>
      </c>
      <c r="AC13" s="352" t="str">
        <f>input!N62</f>
        <v/>
      </c>
      <c r="AD13" s="352" t="str">
        <f>input!O62</f>
        <v/>
      </c>
      <c r="AE13" s="350" t="str">
        <f>input!P62</f>
        <v/>
      </c>
    </row>
    <row r="14" spans="1:31" ht="12.75" customHeight="1" x14ac:dyDescent="0.15">
      <c r="A14" s="102"/>
      <c r="B14" s="102"/>
      <c r="C14" s="102"/>
      <c r="D14" s="92"/>
      <c r="E14" s="92"/>
      <c r="F14" s="92"/>
      <c r="G14" s="92"/>
      <c r="H14" s="92"/>
      <c r="I14" s="102"/>
      <c r="J14" s="102"/>
      <c r="K14" s="102"/>
      <c r="L14" s="102"/>
      <c r="M14" s="102"/>
      <c r="N14" s="102"/>
      <c r="O14" s="106" t="str">
        <f>input!I12</f>
        <v/>
      </c>
      <c r="P14" s="107" t="str">
        <f>input!J12</f>
        <v/>
      </c>
      <c r="Q14" s="107" t="str">
        <f>input!K12</f>
        <v/>
      </c>
      <c r="R14" s="107" t="str">
        <f>input!L12</f>
        <v>03</v>
      </c>
      <c r="S14" s="107" t="str">
        <f>input!M12</f>
        <v>44</v>
      </c>
      <c r="T14" s="107">
        <f>input!N12</f>
        <v>2</v>
      </c>
      <c r="U14" s="107" t="str">
        <f>input!O12</f>
        <v/>
      </c>
      <c r="V14" s="108" t="str">
        <f>input!P12</f>
        <v>14</v>
      </c>
      <c r="W14" s="110"/>
      <c r="X14" s="106" t="str">
        <f>input!I63</f>
        <v/>
      </c>
      <c r="Y14" s="107" t="str">
        <f>input!J63</f>
        <v/>
      </c>
      <c r="Z14" s="107" t="str">
        <f>input!K63</f>
        <v/>
      </c>
      <c r="AA14" s="107" t="str">
        <f>input!L63</f>
        <v>01</v>
      </c>
      <c r="AB14" s="107" t="str">
        <f>input!M63</f>
        <v>34</v>
      </c>
      <c r="AC14" s="107">
        <f>input!N63</f>
        <v>20</v>
      </c>
      <c r="AD14" s="107" t="str">
        <f>input!O63</f>
        <v>○</v>
      </c>
      <c r="AE14" s="108" t="str">
        <f>input!P63</f>
        <v>2</v>
      </c>
    </row>
    <row r="15" spans="1:31" ht="12.75" customHeight="1" x14ac:dyDescent="0.15">
      <c r="A15" s="353" t="s">
        <v>37</v>
      </c>
      <c r="B15" s="354"/>
      <c r="C15" s="643" t="str">
        <f>IF(namelist!C9="","",(namelist!C9))</f>
        <v>済南学院</v>
      </c>
      <c r="D15" s="643"/>
      <c r="E15" s="643"/>
      <c r="F15" s="643"/>
      <c r="G15" s="643"/>
      <c r="H15" s="355" t="s">
        <v>42</v>
      </c>
      <c r="I15" s="353" t="s">
        <v>41</v>
      </c>
      <c r="J15" s="356" t="s">
        <v>40</v>
      </c>
      <c r="K15" s="356" t="s">
        <v>40</v>
      </c>
      <c r="L15" s="356" t="s">
        <v>39</v>
      </c>
      <c r="M15" s="354" t="s">
        <v>38</v>
      </c>
      <c r="N15" s="110"/>
      <c r="O15" s="349" t="str">
        <f>input!I13</f>
        <v>5</v>
      </c>
      <c r="P15" s="352" t="str">
        <f>input!J13</f>
        <v/>
      </c>
      <c r="Q15" s="352">
        <f>input!K13</f>
        <v>1</v>
      </c>
      <c r="R15" s="352" t="str">
        <f>input!L13</f>
        <v>04</v>
      </c>
      <c r="S15" s="352" t="str">
        <f>input!M13</f>
        <v>37</v>
      </c>
      <c r="T15" s="352" t="str">
        <f>input!N13</f>
        <v/>
      </c>
      <c r="U15" s="352" t="str">
        <f>input!O13</f>
        <v/>
      </c>
      <c r="V15" s="350" t="str">
        <f>input!P13</f>
        <v/>
      </c>
      <c r="W15" s="110"/>
      <c r="X15" s="349" t="str">
        <f>input!I64</f>
        <v>5</v>
      </c>
      <c r="Y15" s="352" t="str">
        <f>input!J64</f>
        <v>S</v>
      </c>
      <c r="Z15" s="352" t="str">
        <f>input!K64</f>
        <v/>
      </c>
      <c r="AA15" s="352" t="str">
        <f>input!L64</f>
        <v>01</v>
      </c>
      <c r="AB15" s="352" t="str">
        <f>input!M64</f>
        <v>55</v>
      </c>
      <c r="AC15" s="352">
        <f>input!N64</f>
        <v>21</v>
      </c>
      <c r="AD15" s="352" t="str">
        <f>input!O64</f>
        <v/>
      </c>
      <c r="AE15" s="350" t="str">
        <f>input!P64</f>
        <v>2</v>
      </c>
    </row>
    <row r="16" spans="1:31" ht="12.75" customHeight="1" x14ac:dyDescent="0.15">
      <c r="A16" s="112">
        <f ca="1">namelist!B16</f>
        <v>1</v>
      </c>
      <c r="B16" s="114" t="str">
        <f ca="1">IF(namelist!D16=0,"",namelist!D16)</f>
        <v>c</v>
      </c>
      <c r="C16" s="641" t="str">
        <f ca="1">namelist!C16</f>
        <v>長門 一の宮</v>
      </c>
      <c r="D16" s="641"/>
      <c r="E16" s="641"/>
      <c r="F16" s="641"/>
      <c r="G16" s="641"/>
      <c r="H16" s="111">
        <f ca="1">IF(input!S9&gt;=1,input!S9,"")</f>
        <v>6</v>
      </c>
      <c r="I16" s="112" t="str">
        <f ca="1">IF(input!T9&gt;=1,input!T9,"")</f>
        <v/>
      </c>
      <c r="J16" s="113">
        <f ca="1">IF(input!U9="","",IF(input!U9=0,"",1))</f>
        <v>1</v>
      </c>
      <c r="K16" s="113" t="str">
        <f ca="1">IF(input!U9=2,1,IF(input!U9=3,2,""))</f>
        <v/>
      </c>
      <c r="L16" s="113" t="str">
        <f ca="1">IF(input!V9=1,1,"")</f>
        <v/>
      </c>
      <c r="M16" s="114" t="str">
        <f ca="1">IF(input!W9&gt;=1,input!W9,"")</f>
        <v/>
      </c>
      <c r="N16" s="110"/>
      <c r="O16" s="106" t="str">
        <f>input!I14</f>
        <v>13</v>
      </c>
      <c r="P16" s="107" t="str">
        <f>input!J14</f>
        <v>W</v>
      </c>
      <c r="Q16" s="107" t="str">
        <f>input!K14</f>
        <v/>
      </c>
      <c r="R16" s="107" t="str">
        <f>input!L14</f>
        <v>05</v>
      </c>
      <c r="S16" s="107" t="str">
        <f>input!M14</f>
        <v>30</v>
      </c>
      <c r="T16" s="107" t="str">
        <f>input!N14</f>
        <v/>
      </c>
      <c r="U16" s="107" t="str">
        <f>input!O14</f>
        <v/>
      </c>
      <c r="V16" s="108" t="str">
        <f>input!P14</f>
        <v/>
      </c>
      <c r="W16" s="110"/>
      <c r="X16" s="106" t="str">
        <f>input!I65</f>
        <v/>
      </c>
      <c r="Y16" s="107" t="str">
        <f>input!J65</f>
        <v/>
      </c>
      <c r="Z16" s="107" t="str">
        <f>input!K65</f>
        <v/>
      </c>
      <c r="AA16" s="107" t="str">
        <f>input!L65</f>
        <v/>
      </c>
      <c r="AB16" s="107" t="str">
        <f>input!M65</f>
        <v/>
      </c>
      <c r="AC16" s="107" t="str">
        <f>input!N65</f>
        <v/>
      </c>
      <c r="AD16" s="107" t="str">
        <f>input!O65</f>
        <v/>
      </c>
      <c r="AE16" s="108" t="str">
        <f>input!P65</f>
        <v/>
      </c>
    </row>
    <row r="17" spans="1:31" ht="12.75" customHeight="1" x14ac:dyDescent="0.15">
      <c r="A17" s="349">
        <f ca="1">namelist!B17</f>
        <v>2</v>
      </c>
      <c r="B17" s="350" t="str">
        <f ca="1">IF(namelist!D17=0,"",namelist!D17)</f>
        <v/>
      </c>
      <c r="C17" s="673" t="str">
        <f ca="1">namelist!C17</f>
        <v>長門 湯本</v>
      </c>
      <c r="D17" s="673"/>
      <c r="E17" s="673"/>
      <c r="F17" s="673"/>
      <c r="G17" s="673"/>
      <c r="H17" s="351">
        <f ca="1">IF(input!S10&gt;=1,input!S10,"")</f>
        <v>4</v>
      </c>
      <c r="I17" s="349" t="str">
        <f ca="1">IF(input!T10&gt;=1,input!T10,"")</f>
        <v/>
      </c>
      <c r="J17" s="352" t="str">
        <f ca="1">IF(input!U10="","",IF(input!U10=0,"",1))</f>
        <v/>
      </c>
      <c r="K17" s="352" t="str">
        <f ca="1">IF(input!U10=2,1,IF(input!U10=3,2,""))</f>
        <v/>
      </c>
      <c r="L17" s="352" t="str">
        <f ca="1">IF(input!V10=1,1,"")</f>
        <v/>
      </c>
      <c r="M17" s="350">
        <f ca="1">IF(input!W10&gt;=1,input!W10,"")</f>
        <v>1</v>
      </c>
      <c r="N17" s="110"/>
      <c r="O17" s="349" t="str">
        <f>input!I15</f>
        <v/>
      </c>
      <c r="P17" s="352" t="str">
        <f>input!J15</f>
        <v/>
      </c>
      <c r="Q17" s="352" t="str">
        <f>input!K15</f>
        <v/>
      </c>
      <c r="R17" s="352" t="str">
        <f>input!L15</f>
        <v>06</v>
      </c>
      <c r="S17" s="352" t="str">
        <f>input!M15</f>
        <v>00</v>
      </c>
      <c r="T17" s="352">
        <f>input!N15</f>
        <v>3</v>
      </c>
      <c r="U17" s="352" t="str">
        <f>input!O15</f>
        <v/>
      </c>
      <c r="V17" s="350" t="str">
        <f>input!P15</f>
        <v>3</v>
      </c>
      <c r="W17" s="110"/>
      <c r="X17" s="349" t="str">
        <f>input!I66</f>
        <v/>
      </c>
      <c r="Y17" s="352" t="str">
        <f>input!J66</f>
        <v/>
      </c>
      <c r="Z17" s="352" t="str">
        <f>input!K66</f>
        <v/>
      </c>
      <c r="AA17" s="352" t="str">
        <f>input!L66</f>
        <v>延１</v>
      </c>
      <c r="AB17" s="352" t="str">
        <f>input!M66</f>
        <v>後半</v>
      </c>
      <c r="AC17" s="352" t="str">
        <f>input!N66</f>
        <v/>
      </c>
      <c r="AD17" s="352" t="str">
        <f>input!O66</f>
        <v/>
      </c>
      <c r="AE17" s="350" t="str">
        <f>input!P66</f>
        <v/>
      </c>
    </row>
    <row r="18" spans="1:31" ht="12.75" customHeight="1" x14ac:dyDescent="0.15">
      <c r="A18" s="239">
        <f ca="1">namelist!B18</f>
        <v>3</v>
      </c>
      <c r="B18" s="240" t="str">
        <f ca="1">IF(namelist!D18=0,"",namelist!D18)</f>
        <v/>
      </c>
      <c r="C18" s="631" t="str">
        <f ca="1">namelist!C18</f>
        <v>長門 長沢</v>
      </c>
      <c r="D18" s="520"/>
      <c r="E18" s="520"/>
      <c r="F18" s="520"/>
      <c r="G18" s="632"/>
      <c r="H18" s="111">
        <f ca="1">IF(input!S11&gt;=1,input!S11,"")</f>
        <v>2</v>
      </c>
      <c r="I18" s="115" t="str">
        <f ca="1">IF(input!T11&gt;=1,input!T11,"")</f>
        <v/>
      </c>
      <c r="J18" s="92">
        <f ca="1">IF(input!U11="","",IF(input!U11=0,"",1))</f>
        <v>1</v>
      </c>
      <c r="K18" s="92">
        <f ca="1">IF(input!U11=2,1,IF(input!U11=3,2,""))</f>
        <v>1</v>
      </c>
      <c r="L18" s="92" t="str">
        <f ca="1">IF(input!V11=1,1,"")</f>
        <v/>
      </c>
      <c r="M18" s="116" t="str">
        <f ca="1">IF(input!W11&gt;=1,input!W11,"")</f>
        <v/>
      </c>
      <c r="N18" s="110"/>
      <c r="O18" s="106" t="str">
        <f>input!I16</f>
        <v>1</v>
      </c>
      <c r="P18" s="107" t="str">
        <f>input!J16</f>
        <v/>
      </c>
      <c r="Q18" s="107">
        <f>input!K16</f>
        <v>2</v>
      </c>
      <c r="R18" s="107" t="str">
        <f>input!L16</f>
        <v>06</v>
      </c>
      <c r="S18" s="107" t="str">
        <f>input!M16</f>
        <v>53</v>
      </c>
      <c r="T18" s="107" t="str">
        <f>input!N16</f>
        <v/>
      </c>
      <c r="U18" s="107" t="str">
        <f>input!O16</f>
        <v/>
      </c>
      <c r="V18" s="108" t="str">
        <f>input!P16</f>
        <v/>
      </c>
      <c r="W18" s="110"/>
      <c r="X18" s="106" t="str">
        <f>input!I67</f>
        <v>10</v>
      </c>
      <c r="Y18" s="107" t="str">
        <f>input!J67</f>
        <v>S</v>
      </c>
      <c r="Z18" s="107" t="str">
        <f>input!K67</f>
        <v/>
      </c>
      <c r="AA18" s="107" t="str">
        <f>input!L67</f>
        <v>02</v>
      </c>
      <c r="AB18" s="107" t="str">
        <f>input!M67</f>
        <v>35</v>
      </c>
      <c r="AC18" s="107" t="str">
        <f>input!N67</f>
        <v/>
      </c>
      <c r="AD18" s="107" t="str">
        <f>input!O67</f>
        <v>×</v>
      </c>
      <c r="AE18" s="108" t="str">
        <f>input!P67</f>
        <v>2</v>
      </c>
    </row>
    <row r="19" spans="1:31" ht="12.75" customHeight="1" x14ac:dyDescent="0.15">
      <c r="A19" s="349">
        <f ca="1">namelist!B19</f>
        <v>4</v>
      </c>
      <c r="B19" s="350" t="str">
        <f ca="1">IF(namelist!D19=0,"",namelist!D19)</f>
        <v/>
      </c>
      <c r="C19" s="645" t="str">
        <f ca="1">namelist!C19</f>
        <v>長門 本山</v>
      </c>
      <c r="D19" s="646"/>
      <c r="E19" s="646"/>
      <c r="F19" s="646"/>
      <c r="G19" s="647"/>
      <c r="H19" s="351" t="str">
        <f ca="1">IF(input!S12&gt;=1,input!S12,"")</f>
        <v/>
      </c>
      <c r="I19" s="349" t="str">
        <f ca="1">IF(input!T12&gt;=1,input!T12,"")</f>
        <v/>
      </c>
      <c r="J19" s="352" t="str">
        <f ca="1">IF(input!U12="","",IF(input!U12=0,"",1))</f>
        <v/>
      </c>
      <c r="K19" s="352" t="str">
        <f ca="1">IF(input!U12=2,1,IF(input!U12=3,2,""))</f>
        <v/>
      </c>
      <c r="L19" s="352" t="str">
        <f ca="1">IF(input!V12=1,1,"")</f>
        <v/>
      </c>
      <c r="M19" s="350" t="str">
        <f ca="1">IF(input!W12&gt;=1,input!W12,"")</f>
        <v/>
      </c>
      <c r="N19" s="110"/>
      <c r="O19" s="349" t="str">
        <f>input!I17</f>
        <v/>
      </c>
      <c r="P19" s="352" t="str">
        <f>input!J17</f>
        <v/>
      </c>
      <c r="Q19" s="352" t="str">
        <f>input!K17</f>
        <v/>
      </c>
      <c r="R19" s="352" t="str">
        <f>input!L17</f>
        <v>08</v>
      </c>
      <c r="S19" s="352" t="str">
        <f>input!M17</f>
        <v>37</v>
      </c>
      <c r="T19" s="352">
        <f>input!N17</f>
        <v>4</v>
      </c>
      <c r="U19" s="352" t="str">
        <f>input!O17</f>
        <v/>
      </c>
      <c r="V19" s="350" t="str">
        <f>input!P17</f>
        <v>15</v>
      </c>
      <c r="W19" s="110"/>
      <c r="X19" s="349" t="str">
        <f>input!I68</f>
        <v>3</v>
      </c>
      <c r="Y19" s="352" t="str">
        <f>input!J68</f>
        <v/>
      </c>
      <c r="Z19" s="352">
        <f>input!K68</f>
        <v>20</v>
      </c>
      <c r="AA19" s="352" t="str">
        <f>input!L68</f>
        <v>04</v>
      </c>
      <c r="AB19" s="352" t="str">
        <f>input!M68</f>
        <v>00</v>
      </c>
      <c r="AC19" s="352" t="str">
        <f>input!N68</f>
        <v/>
      </c>
      <c r="AD19" s="352" t="str">
        <f>input!O68</f>
        <v/>
      </c>
      <c r="AE19" s="350" t="str">
        <f>input!P68</f>
        <v/>
      </c>
    </row>
    <row r="20" spans="1:31" ht="12.75" customHeight="1" x14ac:dyDescent="0.15">
      <c r="A20" s="239">
        <f ca="1">namelist!B20</f>
        <v>5</v>
      </c>
      <c r="B20" s="240" t="str">
        <f ca="1">IF(namelist!D20=0,"",namelist!D20)</f>
        <v/>
      </c>
      <c r="C20" s="631" t="str">
        <f ca="1">namelist!C20</f>
        <v>長門 古市</v>
      </c>
      <c r="D20" s="520"/>
      <c r="E20" s="520"/>
      <c r="F20" s="520"/>
      <c r="G20" s="632"/>
      <c r="H20" s="111">
        <f ca="1">IF(input!S13&gt;=1,input!S13,"")</f>
        <v>6</v>
      </c>
      <c r="I20" s="115" t="str">
        <f ca="1">IF(input!T13&gt;=1,input!T13,"")</f>
        <v/>
      </c>
      <c r="J20" s="92">
        <f ca="1">IF(input!U13="","",IF(input!U13=0,"",1))</f>
        <v>1</v>
      </c>
      <c r="K20" s="92" t="str">
        <f ca="1">IF(input!U13=2,1,IF(input!U13=3,2,""))</f>
        <v/>
      </c>
      <c r="L20" s="92" t="str">
        <f ca="1">IF(input!V13=1,1,"")</f>
        <v/>
      </c>
      <c r="M20" s="116" t="str">
        <f ca="1">IF(input!W13&gt;=1,input!W13,"")</f>
        <v/>
      </c>
      <c r="N20" s="110"/>
      <c r="O20" s="106" t="str">
        <f>input!I18</f>
        <v/>
      </c>
      <c r="P20" s="107" t="str">
        <f>input!J18</f>
        <v/>
      </c>
      <c r="Q20" s="107" t="str">
        <f>input!K18</f>
        <v/>
      </c>
      <c r="R20" s="107" t="str">
        <f>input!L18</f>
        <v>11</v>
      </c>
      <c r="S20" s="107" t="str">
        <f>input!M18</f>
        <v>00</v>
      </c>
      <c r="T20" s="107" t="str">
        <f>input!N18</f>
        <v/>
      </c>
      <c r="U20" s="107" t="str">
        <f>input!O18</f>
        <v>W</v>
      </c>
      <c r="V20" s="108" t="str">
        <f>input!P18</f>
        <v>12</v>
      </c>
      <c r="W20" s="110"/>
      <c r="X20" s="106" t="str">
        <f>input!I69</f>
        <v>2</v>
      </c>
      <c r="Y20" s="107" t="str">
        <f>input!J69</f>
        <v>○</v>
      </c>
      <c r="Z20" s="107">
        <f>input!K69</f>
        <v>21</v>
      </c>
      <c r="AA20" s="107" t="str">
        <f>input!L69</f>
        <v>04</v>
      </c>
      <c r="AB20" s="107" t="str">
        <f>input!M69</f>
        <v>55</v>
      </c>
      <c r="AC20" s="107" t="str">
        <f>input!N69</f>
        <v/>
      </c>
      <c r="AD20" s="107" t="str">
        <f>input!O69</f>
        <v/>
      </c>
      <c r="AE20" s="108" t="str">
        <f>input!P69</f>
        <v/>
      </c>
    </row>
    <row r="21" spans="1:31" ht="12.75" customHeight="1" x14ac:dyDescent="0.15">
      <c r="A21" s="332">
        <f ca="1">namelist!B21</f>
        <v>6</v>
      </c>
      <c r="B21" s="334" t="str">
        <f ca="1">IF(namelist!D21=0,"",namelist!D21)</f>
        <v/>
      </c>
      <c r="C21" s="638" t="str">
        <f ca="1">namelist!C21</f>
        <v>長門 二見</v>
      </c>
      <c r="D21" s="639"/>
      <c r="E21" s="639"/>
      <c r="F21" s="639"/>
      <c r="G21" s="640"/>
      <c r="H21" s="340">
        <f ca="1">IF(input!S14&gt;=1,input!S14,"")</f>
        <v>1</v>
      </c>
      <c r="I21" s="332" t="str">
        <f ca="1">IF(input!T14&gt;=1,input!T14,"")</f>
        <v/>
      </c>
      <c r="J21" s="333" t="str">
        <f ca="1">IF(input!U14="","",IF(input!U14=0,"",1))</f>
        <v/>
      </c>
      <c r="K21" s="333" t="str">
        <f ca="1">IF(input!U14=2,1,IF(input!U14=3,2,""))</f>
        <v/>
      </c>
      <c r="L21" s="333" t="str">
        <f ca="1">IF(input!V14=1,1,"")</f>
        <v/>
      </c>
      <c r="M21" s="334" t="str">
        <f ca="1">IF(input!W14&gt;=1,input!W14,"")</f>
        <v/>
      </c>
      <c r="N21" s="123"/>
      <c r="O21" s="332" t="str">
        <f>input!I19</f>
        <v>3</v>
      </c>
      <c r="P21" s="333" t="str">
        <f>input!J19</f>
        <v/>
      </c>
      <c r="Q21" s="333">
        <f>input!K19</f>
        <v>3</v>
      </c>
      <c r="R21" s="333" t="str">
        <f>input!L19</f>
        <v>12</v>
      </c>
      <c r="S21" s="333" t="str">
        <f>input!M19</f>
        <v>12</v>
      </c>
      <c r="T21" s="333" t="str">
        <f>input!N19</f>
        <v/>
      </c>
      <c r="U21" s="333" t="str">
        <f>input!O19</f>
        <v/>
      </c>
      <c r="V21" s="334" t="str">
        <f>input!P19</f>
        <v/>
      </c>
      <c r="W21" s="123"/>
      <c r="X21" s="332" t="str">
        <f>input!I70</f>
        <v/>
      </c>
      <c r="Y21" s="333" t="str">
        <f>input!J70</f>
        <v/>
      </c>
      <c r="Z21" s="333" t="str">
        <f>input!K70</f>
        <v/>
      </c>
      <c r="AA21" s="333" t="str">
        <f>input!L70</f>
        <v/>
      </c>
      <c r="AB21" s="333" t="str">
        <f>input!M70</f>
        <v/>
      </c>
      <c r="AC21" s="333" t="str">
        <f>input!N70</f>
        <v/>
      </c>
      <c r="AD21" s="333" t="str">
        <f>input!O70</f>
        <v/>
      </c>
      <c r="AE21" s="334" t="str">
        <f>input!P70</f>
        <v/>
      </c>
    </row>
    <row r="22" spans="1:31" ht="12.75" customHeight="1" x14ac:dyDescent="0.15">
      <c r="A22" s="241">
        <f ca="1">IF(namelist!B22="","",(namelist!B22))</f>
        <v>7</v>
      </c>
      <c r="B22" s="242" t="str">
        <f ca="1">IF(namelist!D22=0,"",namelist!D22)</f>
        <v/>
      </c>
      <c r="C22" s="633" t="str">
        <f ca="1">IF(namelist!C22="","",(namelist!C22))</f>
        <v>長門 粟野</v>
      </c>
      <c r="D22" s="508"/>
      <c r="E22" s="508"/>
      <c r="F22" s="508"/>
      <c r="G22" s="634"/>
      <c r="H22" s="117" t="str">
        <f ca="1">IF(input!S15&gt;=1,input!S15,"")</f>
        <v/>
      </c>
      <c r="I22" s="118">
        <f ca="1">IF(input!T15&gt;=1,input!T15,"")</f>
        <v>1</v>
      </c>
      <c r="J22" s="87" t="str">
        <f ca="1">IF(input!U15="","",IF(input!U15=0,"",1))</f>
        <v/>
      </c>
      <c r="K22" s="87" t="str">
        <f ca="1">IF(input!U15=2,1,IF(input!U15=3,2,""))</f>
        <v/>
      </c>
      <c r="L22" s="87" t="str">
        <f ca="1">IF(input!V15=1,1,"")</f>
        <v/>
      </c>
      <c r="M22" s="119" t="str">
        <f ca="1">IF(input!W15&gt;=1,input!W15,"")</f>
        <v/>
      </c>
      <c r="N22" s="123"/>
      <c r="O22" s="120" t="str">
        <f>input!I20</f>
        <v/>
      </c>
      <c r="P22" s="121" t="str">
        <f>input!J20</f>
        <v/>
      </c>
      <c r="Q22" s="121" t="str">
        <f>input!K20</f>
        <v/>
      </c>
      <c r="R22" s="121" t="str">
        <f>input!L20</f>
        <v>13</v>
      </c>
      <c r="S22" s="121" t="str">
        <f>input!M20</f>
        <v>05</v>
      </c>
      <c r="T22" s="121">
        <f>input!N20</f>
        <v>5</v>
      </c>
      <c r="U22" s="121" t="str">
        <f>input!O20</f>
        <v/>
      </c>
      <c r="V22" s="122" t="str">
        <f>input!P20</f>
        <v>1</v>
      </c>
      <c r="W22" s="123"/>
      <c r="X22" s="120" t="str">
        <f>input!I71</f>
        <v/>
      </c>
      <c r="Y22" s="121" t="str">
        <f>input!J71</f>
        <v/>
      </c>
      <c r="Z22" s="121" t="str">
        <f>input!K71</f>
        <v/>
      </c>
      <c r="AA22" s="121" t="str">
        <f>input!L71</f>
        <v>延2</v>
      </c>
      <c r="AB22" s="121" t="str">
        <f>input!M71</f>
        <v>前半</v>
      </c>
      <c r="AC22" s="121" t="str">
        <f>input!N71</f>
        <v/>
      </c>
      <c r="AD22" s="121" t="str">
        <f>input!O71</f>
        <v/>
      </c>
      <c r="AE22" s="122" t="str">
        <f>input!P71</f>
        <v/>
      </c>
    </row>
    <row r="23" spans="1:31" ht="12.75" customHeight="1" x14ac:dyDescent="0.15">
      <c r="A23" s="332">
        <f ca="1">IF(namelist!B23="","",(namelist!B23))</f>
        <v>8</v>
      </c>
      <c r="B23" s="334" t="str">
        <f ca="1">IF(namelist!D23=0,"",namelist!D23)</f>
        <v/>
      </c>
      <c r="C23" s="638" t="str">
        <f ca="1">IF(namelist!C23="","",(namelist!C23))</f>
        <v>長門 三隅</v>
      </c>
      <c r="D23" s="639"/>
      <c r="E23" s="639"/>
      <c r="F23" s="639"/>
      <c r="G23" s="640"/>
      <c r="H23" s="340">
        <f ca="1">IF(input!S16&gt;=1,input!S16,"")</f>
        <v>1</v>
      </c>
      <c r="I23" s="332" t="str">
        <f ca="1">IF(input!T16&gt;=1,input!T16,"")</f>
        <v/>
      </c>
      <c r="J23" s="333" t="str">
        <f ca="1">IF(input!U16="","",IF(input!U16=0,"",1))</f>
        <v/>
      </c>
      <c r="K23" s="333" t="str">
        <f ca="1">IF(input!U16=2,1,IF(input!U16=3,2,""))</f>
        <v/>
      </c>
      <c r="L23" s="333" t="str">
        <f ca="1">IF(input!V16=1,1,"")</f>
        <v/>
      </c>
      <c r="M23" s="334" t="str">
        <f ca="1">IF(input!W16&gt;=1,input!W16,"")</f>
        <v/>
      </c>
      <c r="N23" s="123"/>
      <c r="O23" s="332" t="str">
        <f>input!I21</f>
        <v>14</v>
      </c>
      <c r="P23" s="333" t="str">
        <f>input!J21</f>
        <v/>
      </c>
      <c r="Q23" s="333">
        <f>input!K21</f>
        <v>4</v>
      </c>
      <c r="R23" s="333" t="str">
        <f>input!L21</f>
        <v>14</v>
      </c>
      <c r="S23" s="333" t="str">
        <f>input!M21</f>
        <v>41</v>
      </c>
      <c r="T23" s="333" t="str">
        <f>input!N21</f>
        <v/>
      </c>
      <c r="U23" s="333" t="str">
        <f>input!O21</f>
        <v/>
      </c>
      <c r="V23" s="334" t="str">
        <f>input!P21</f>
        <v/>
      </c>
      <c r="W23" s="123"/>
      <c r="X23" s="332" t="str">
        <f>input!I72</f>
        <v>2</v>
      </c>
      <c r="Y23" s="333" t="str">
        <f>input!J72</f>
        <v/>
      </c>
      <c r="Z23" s="333">
        <f>input!K72</f>
        <v>22</v>
      </c>
      <c r="AA23" s="333" t="str">
        <f>input!L72</f>
        <v>00</v>
      </c>
      <c r="AB23" s="333" t="str">
        <f>input!M72</f>
        <v>30</v>
      </c>
      <c r="AC23" s="333" t="str">
        <f>input!N72</f>
        <v/>
      </c>
      <c r="AD23" s="333" t="str">
        <f>input!O72</f>
        <v/>
      </c>
      <c r="AE23" s="334" t="str">
        <f>input!P72</f>
        <v/>
      </c>
    </row>
    <row r="24" spans="1:31" ht="12.75" customHeight="1" x14ac:dyDescent="0.15">
      <c r="A24" s="241">
        <f ca="1">IF(namelist!B24="","",(namelist!B24))</f>
        <v>9</v>
      </c>
      <c r="B24" s="242" t="str">
        <f ca="1">IF(namelist!D24=0,"",namelist!D24)</f>
        <v/>
      </c>
      <c r="C24" s="633" t="str">
        <f ca="1">IF(namelist!C24="","",(namelist!C24))</f>
        <v>長門 大井</v>
      </c>
      <c r="D24" s="508"/>
      <c r="E24" s="508"/>
      <c r="F24" s="508"/>
      <c r="G24" s="634"/>
      <c r="H24" s="117">
        <f ca="1">IF(input!S17&gt;=1,input!S17,"")</f>
        <v>2</v>
      </c>
      <c r="I24" s="118" t="str">
        <f ca="1">IF(input!T17&gt;=1,input!T17,"")</f>
        <v/>
      </c>
      <c r="J24" s="87" t="str">
        <f ca="1">IF(input!U17="","",IF(input!U17=0,"",1))</f>
        <v/>
      </c>
      <c r="K24" s="87" t="str">
        <f ca="1">IF(input!U17=2,1,IF(input!U17=3,2,""))</f>
        <v/>
      </c>
      <c r="L24" s="87" t="str">
        <f ca="1">IF(input!V17=1,1,"")</f>
        <v/>
      </c>
      <c r="M24" s="119" t="str">
        <f ca="1">IF(input!W17&gt;=1,input!W17,"")</f>
        <v/>
      </c>
      <c r="N24" s="123"/>
      <c r="O24" s="120" t="str">
        <f>input!I22</f>
        <v/>
      </c>
      <c r="P24" s="121" t="str">
        <f>input!J22</f>
        <v/>
      </c>
      <c r="Q24" s="121" t="str">
        <f>input!K22</f>
        <v/>
      </c>
      <c r="R24" s="121" t="str">
        <f>input!L22</f>
        <v>15</v>
      </c>
      <c r="S24" s="121" t="str">
        <f>input!M22</f>
        <v>54</v>
      </c>
      <c r="T24" s="121">
        <f>input!N22</f>
        <v>6</v>
      </c>
      <c r="U24" s="121" t="str">
        <f>input!O22</f>
        <v/>
      </c>
      <c r="V24" s="122" t="str">
        <f>input!P22</f>
        <v>15</v>
      </c>
      <c r="W24" s="123"/>
      <c r="X24" s="120" t="str">
        <f>input!I73</f>
        <v/>
      </c>
      <c r="Y24" s="121" t="str">
        <f>input!J73</f>
        <v/>
      </c>
      <c r="Z24" s="121" t="str">
        <f>input!K73</f>
        <v/>
      </c>
      <c r="AA24" s="121" t="str">
        <f>input!L73</f>
        <v>01</v>
      </c>
      <c r="AB24" s="121" t="str">
        <f>input!M73</f>
        <v>22</v>
      </c>
      <c r="AC24" s="121">
        <f>input!N73</f>
        <v>22</v>
      </c>
      <c r="AD24" s="121" t="str">
        <f>input!O73</f>
        <v/>
      </c>
      <c r="AE24" s="122" t="str">
        <f>input!P73</f>
        <v>4</v>
      </c>
    </row>
    <row r="25" spans="1:31" ht="12.75" customHeight="1" x14ac:dyDescent="0.15">
      <c r="A25" s="332">
        <f ca="1">IF(namelist!B25="","",(namelist!B25))</f>
        <v>10</v>
      </c>
      <c r="B25" s="334" t="str">
        <f ca="1">IF(namelist!D25=0,"",namelist!D25)</f>
        <v/>
      </c>
      <c r="C25" s="638" t="str">
        <f ca="1">IF(namelist!C25="","",(namelist!C25))</f>
        <v>宇賀 本郷</v>
      </c>
      <c r="D25" s="639"/>
      <c r="E25" s="639"/>
      <c r="F25" s="639"/>
      <c r="G25" s="640"/>
      <c r="H25" s="340">
        <f ca="1">IF(input!S18&gt;=1,input!S18,"")</f>
        <v>3</v>
      </c>
      <c r="I25" s="332" t="str">
        <f ca="1">IF(input!T18&gt;=1,input!T18,"")</f>
        <v/>
      </c>
      <c r="J25" s="333">
        <f ca="1">IF(input!U18="","",IF(input!U18=0,"",1))</f>
        <v>1</v>
      </c>
      <c r="K25" s="333" t="str">
        <f ca="1">IF(input!U18=2,1,IF(input!U18=3,2,""))</f>
        <v/>
      </c>
      <c r="L25" s="333" t="str">
        <f ca="1">IF(input!V18=1,1,"")</f>
        <v/>
      </c>
      <c r="M25" s="334" t="str">
        <f ca="1">IF(input!W18&gt;=1,input!W18,"")</f>
        <v/>
      </c>
      <c r="N25" s="123"/>
      <c r="O25" s="332" t="str">
        <f>input!I23</f>
        <v>1</v>
      </c>
      <c r="P25" s="333" t="str">
        <f>input!J23</f>
        <v/>
      </c>
      <c r="Q25" s="333">
        <f>input!K23</f>
        <v>5</v>
      </c>
      <c r="R25" s="333" t="str">
        <f>input!L23</f>
        <v>16</v>
      </c>
      <c r="S25" s="333" t="str">
        <f>input!M23</f>
        <v>35</v>
      </c>
      <c r="T25" s="333" t="str">
        <f>input!N23</f>
        <v/>
      </c>
      <c r="U25" s="333" t="str">
        <f>input!O23</f>
        <v/>
      </c>
      <c r="V25" s="334" t="str">
        <f>input!P23</f>
        <v/>
      </c>
      <c r="W25" s="123"/>
      <c r="X25" s="332" t="str">
        <f>input!I74</f>
        <v>2</v>
      </c>
      <c r="Y25" s="333" t="str">
        <f>input!J74</f>
        <v>×</v>
      </c>
      <c r="Z25" s="333" t="str">
        <f>input!K74</f>
        <v/>
      </c>
      <c r="AA25" s="333" t="str">
        <f>input!L74</f>
        <v>03</v>
      </c>
      <c r="AB25" s="333" t="str">
        <f>input!M74</f>
        <v>29</v>
      </c>
      <c r="AC25" s="333" t="str">
        <f>input!N74</f>
        <v/>
      </c>
      <c r="AD25" s="333" t="str">
        <f>input!O74</f>
        <v>S</v>
      </c>
      <c r="AE25" s="334" t="str">
        <f>input!P74</f>
        <v>5</v>
      </c>
    </row>
    <row r="26" spans="1:31" ht="12.75" customHeight="1" x14ac:dyDescent="0.15">
      <c r="A26" s="241">
        <f ca="1">IF(namelist!B26="","",(namelist!B26))</f>
        <v>11</v>
      </c>
      <c r="B26" s="242" t="str">
        <f ca="1">IF(namelist!D26=0,"",namelist!D26)</f>
        <v/>
      </c>
      <c r="C26" s="633" t="str">
        <f ca="1">IF(namelist!C26="","",(namelist!C26))</f>
        <v>石見 横田</v>
      </c>
      <c r="D26" s="508"/>
      <c r="E26" s="508"/>
      <c r="F26" s="508"/>
      <c r="G26" s="634"/>
      <c r="H26" s="117" t="str">
        <f ca="1">IF(input!S19&gt;=1,input!S19,"")</f>
        <v/>
      </c>
      <c r="I26" s="118" t="str">
        <f ca="1">IF(input!T19&gt;=1,input!T19,"")</f>
        <v/>
      </c>
      <c r="J26" s="87" t="str">
        <f ca="1">IF(input!U19="","",IF(input!U19=0,"",1))</f>
        <v/>
      </c>
      <c r="K26" s="87" t="str">
        <f ca="1">IF(input!U19=2,1,IF(input!U19=3,2,""))</f>
        <v/>
      </c>
      <c r="L26" s="87" t="str">
        <f ca="1">IF(input!V19=1,1,"")</f>
        <v/>
      </c>
      <c r="M26" s="119" t="str">
        <f ca="1">IF(input!W19&gt;=1,input!W19,"")</f>
        <v/>
      </c>
      <c r="N26" s="123"/>
      <c r="O26" s="120" t="str">
        <f>input!I24</f>
        <v>7</v>
      </c>
      <c r="P26" s="121" t="str">
        <f>input!J24</f>
        <v>W</v>
      </c>
      <c r="Q26" s="121" t="str">
        <f>input!K24</f>
        <v/>
      </c>
      <c r="R26" s="121" t="str">
        <f>input!L24</f>
        <v>17</v>
      </c>
      <c r="S26" s="121" t="str">
        <f>input!M24</f>
        <v>22</v>
      </c>
      <c r="T26" s="121">
        <f>input!N24</f>
        <v>7</v>
      </c>
      <c r="U26" s="121" t="str">
        <f>input!O24</f>
        <v>○</v>
      </c>
      <c r="V26" s="122" t="str">
        <f>input!P24</f>
        <v>13</v>
      </c>
      <c r="W26" s="123"/>
      <c r="X26" s="120" t="str">
        <f>input!I75</f>
        <v/>
      </c>
      <c r="Y26" s="121" t="str">
        <f>input!J75</f>
        <v/>
      </c>
      <c r="Z26" s="121" t="str">
        <f>input!K75</f>
        <v/>
      </c>
      <c r="AA26" s="121" t="str">
        <f>input!L75</f>
        <v/>
      </c>
      <c r="AB26" s="121" t="str">
        <f>input!M75</f>
        <v/>
      </c>
      <c r="AC26" s="121" t="str">
        <f>input!N75</f>
        <v/>
      </c>
      <c r="AD26" s="121" t="str">
        <f>input!O75</f>
        <v/>
      </c>
      <c r="AE26" s="122" t="str">
        <f>input!P75</f>
        <v/>
      </c>
    </row>
    <row r="27" spans="1:31" ht="12.75" customHeight="1" x14ac:dyDescent="0.15">
      <c r="A27" s="332">
        <f ca="1">IF(namelist!B27="","",(namelist!B27))</f>
        <v>12</v>
      </c>
      <c r="B27" s="334" t="str">
        <f ca="1">IF(namelist!D27=0,"",namelist!D27)</f>
        <v/>
      </c>
      <c r="C27" s="638" t="str">
        <f ca="1">IF(namelist!C27="","",(namelist!C27))</f>
        <v>石見 津田</v>
      </c>
      <c r="D27" s="639"/>
      <c r="E27" s="639"/>
      <c r="F27" s="639"/>
      <c r="G27" s="640"/>
      <c r="H27" s="340" t="str">
        <f ca="1">IF(input!S20&gt;=1,input!S20,"")</f>
        <v/>
      </c>
      <c r="I27" s="332" t="str">
        <f ca="1">IF(input!T20&gt;=1,input!T20,"")</f>
        <v/>
      </c>
      <c r="J27" s="333" t="str">
        <f ca="1">IF(input!U20="","",IF(input!U20=0,"",1))</f>
        <v/>
      </c>
      <c r="K27" s="333" t="str">
        <f ca="1">IF(input!U20=2,1,IF(input!U20=3,2,""))</f>
        <v/>
      </c>
      <c r="L27" s="333" t="str">
        <f ca="1">IF(input!V20=1,1,"")</f>
        <v/>
      </c>
      <c r="M27" s="334" t="str">
        <f ca="1">IF(input!W20&gt;=1,input!W20,"")</f>
        <v/>
      </c>
      <c r="N27" s="123"/>
      <c r="O27" s="332" t="str">
        <f>input!I25</f>
        <v>1</v>
      </c>
      <c r="P27" s="333" t="str">
        <f>input!J25</f>
        <v/>
      </c>
      <c r="Q27" s="333">
        <f>input!K25</f>
        <v>6</v>
      </c>
      <c r="R27" s="333" t="str">
        <f>input!L25</f>
        <v>19</v>
      </c>
      <c r="S27" s="333" t="str">
        <f>input!M25</f>
        <v>05</v>
      </c>
      <c r="T27" s="333" t="str">
        <f>input!N25</f>
        <v/>
      </c>
      <c r="U27" s="333" t="str">
        <f>input!O25</f>
        <v/>
      </c>
      <c r="V27" s="334" t="str">
        <f>input!P25</f>
        <v/>
      </c>
      <c r="W27" s="123"/>
      <c r="X27" s="332" t="str">
        <f>input!I76</f>
        <v/>
      </c>
      <c r="Y27" s="333" t="str">
        <f>input!J76</f>
        <v/>
      </c>
      <c r="Z27" s="333" t="str">
        <f>input!K76</f>
        <v/>
      </c>
      <c r="AA27" s="333" t="str">
        <f>input!L76</f>
        <v>延2</v>
      </c>
      <c r="AB27" s="333" t="str">
        <f>input!M76</f>
        <v>後半</v>
      </c>
      <c r="AC27" s="333" t="str">
        <f>input!N76</f>
        <v/>
      </c>
      <c r="AD27" s="333" t="str">
        <f>input!O76</f>
        <v/>
      </c>
      <c r="AE27" s="334" t="str">
        <f>input!P76</f>
        <v/>
      </c>
    </row>
    <row r="28" spans="1:31" ht="12.75" customHeight="1" x14ac:dyDescent="0.15">
      <c r="A28" s="241">
        <f ca="1">IF(namelist!B28="","",(namelist!B28))</f>
        <v>13</v>
      </c>
      <c r="B28" s="242" t="str">
        <f ca="1">IF(namelist!D28=0,"",namelist!D28)</f>
        <v/>
      </c>
      <c r="C28" s="633" t="str">
        <f ca="1">IF(namelist!C28="","",(namelist!C28))</f>
        <v>三保 三隅</v>
      </c>
      <c r="D28" s="508"/>
      <c r="E28" s="508"/>
      <c r="F28" s="508"/>
      <c r="G28" s="634"/>
      <c r="H28" s="117">
        <f ca="1">IF(input!S21&gt;=1,input!S21,"")</f>
        <v>1</v>
      </c>
      <c r="I28" s="118">
        <f ca="1">IF(input!T21&gt;=1,input!T21,"")</f>
        <v>1</v>
      </c>
      <c r="J28" s="87" t="str">
        <f ca="1">IF(input!U21="","",IF(input!U21=0,"",1))</f>
        <v/>
      </c>
      <c r="K28" s="87" t="str">
        <f ca="1">IF(input!U21=2,1,IF(input!U21=3,2,""))</f>
        <v/>
      </c>
      <c r="L28" s="87" t="str">
        <f ca="1">IF(input!V21=1,1,"")</f>
        <v/>
      </c>
      <c r="M28" s="119" t="str">
        <f ca="1">IF(input!W21&gt;=1,input!W21,"")</f>
        <v/>
      </c>
      <c r="N28" s="123"/>
      <c r="O28" s="120" t="str">
        <f>input!I26</f>
        <v>1</v>
      </c>
      <c r="P28" s="121" t="str">
        <f>input!J26</f>
        <v/>
      </c>
      <c r="Q28" s="121">
        <f>input!K26</f>
        <v>7</v>
      </c>
      <c r="R28" s="121" t="str">
        <f>input!L26</f>
        <v>21</v>
      </c>
      <c r="S28" s="121" t="str">
        <f>input!M26</f>
        <v>19</v>
      </c>
      <c r="T28" s="121" t="str">
        <f>input!N26</f>
        <v/>
      </c>
      <c r="U28" s="121" t="str">
        <f>input!O26</f>
        <v>T</v>
      </c>
      <c r="V28" s="122" t="str">
        <f>input!P26</f>
        <v/>
      </c>
      <c r="W28" s="123"/>
      <c r="X28" s="120" t="str">
        <f>input!I77</f>
        <v/>
      </c>
      <c r="Y28" s="121" t="str">
        <f>input!J77</f>
        <v/>
      </c>
      <c r="Z28" s="121" t="str">
        <f>input!K77</f>
        <v/>
      </c>
      <c r="AA28" s="121" t="str">
        <f>input!L77</f>
        <v>00</v>
      </c>
      <c r="AB28" s="121" t="str">
        <f>input!M77</f>
        <v>58</v>
      </c>
      <c r="AC28" s="121">
        <f>input!N77</f>
        <v>23</v>
      </c>
      <c r="AD28" s="121" t="str">
        <f>input!O77</f>
        <v/>
      </c>
      <c r="AE28" s="122" t="str">
        <f>input!P77</f>
        <v>5</v>
      </c>
    </row>
    <row r="29" spans="1:31" ht="12.75" customHeight="1" x14ac:dyDescent="0.15">
      <c r="A29" s="332">
        <f ca="1">IF(namelist!B29="","",(namelist!B29))</f>
        <v>14</v>
      </c>
      <c r="B29" s="334" t="str">
        <f ca="1">IF(namelist!D29=0,"",namelist!D29)</f>
        <v/>
      </c>
      <c r="C29" s="638" t="str">
        <f ca="1">IF(namelist!C29="","",(namelist!C29))</f>
        <v>梶栗 郷台地</v>
      </c>
      <c r="D29" s="639"/>
      <c r="E29" s="639"/>
      <c r="F29" s="639"/>
      <c r="G29" s="640"/>
      <c r="H29" s="340">
        <f ca="1">IF(input!S22&gt;=1,input!S22,"")</f>
        <v>1</v>
      </c>
      <c r="I29" s="332" t="str">
        <f ca="1">IF(input!T22&gt;=1,input!T22,"")</f>
        <v/>
      </c>
      <c r="J29" s="333" t="str">
        <f ca="1">IF(input!U22="","",IF(input!U22=0,"",1))</f>
        <v/>
      </c>
      <c r="K29" s="333" t="str">
        <f ca="1">IF(input!U22=2,1,IF(input!U22=3,2,""))</f>
        <v/>
      </c>
      <c r="L29" s="333" t="str">
        <f ca="1">IF(input!V22=1,1,"")</f>
        <v/>
      </c>
      <c r="M29" s="334" t="str">
        <f ca="1">IF(input!W22&gt;=1,input!W22,"")</f>
        <v/>
      </c>
      <c r="N29" s="123"/>
      <c r="O29" s="332" t="str">
        <f>input!I27</f>
        <v/>
      </c>
      <c r="P29" s="333" t="str">
        <f>input!J27</f>
        <v>T</v>
      </c>
      <c r="Q29" s="333" t="str">
        <f>input!K27</f>
        <v/>
      </c>
      <c r="R29" s="333" t="str">
        <f>input!L27</f>
        <v>21</v>
      </c>
      <c r="S29" s="333" t="str">
        <f>input!M27</f>
        <v>46</v>
      </c>
      <c r="T29" s="333">
        <f>input!N27</f>
        <v>8</v>
      </c>
      <c r="U29" s="333" t="str">
        <f>input!O27</f>
        <v/>
      </c>
      <c r="V29" s="334" t="str">
        <f>input!P27</f>
        <v>1</v>
      </c>
      <c r="W29" s="123"/>
      <c r="X29" s="332" t="str">
        <f>input!I78</f>
        <v/>
      </c>
      <c r="Y29" s="333" t="str">
        <f>input!J78</f>
        <v/>
      </c>
      <c r="Z29" s="333" t="str">
        <f>input!K78</f>
        <v/>
      </c>
      <c r="AA29" s="333" t="str">
        <f>input!L78</f>
        <v>02</v>
      </c>
      <c r="AB29" s="333" t="str">
        <f>input!M78</f>
        <v>09</v>
      </c>
      <c r="AC29" s="333">
        <f>input!N78</f>
        <v>24</v>
      </c>
      <c r="AD29" s="333" t="str">
        <f>input!O78</f>
        <v/>
      </c>
      <c r="AE29" s="334" t="str">
        <f>input!P78</f>
        <v>5</v>
      </c>
    </row>
    <row r="30" spans="1:31" ht="12.75" customHeight="1" x14ac:dyDescent="0.15">
      <c r="A30" s="241">
        <f ca="1">IF(namelist!B30="","",(namelist!B30))</f>
        <v>15</v>
      </c>
      <c r="B30" s="242" t="str">
        <f ca="1">IF(namelist!D30=0,"",namelist!D30)</f>
        <v/>
      </c>
      <c r="C30" s="633" t="str">
        <f ca="1">IF(namelist!C30="","",(namelist!C30))</f>
        <v>宇田 郷</v>
      </c>
      <c r="D30" s="508"/>
      <c r="E30" s="508"/>
      <c r="F30" s="508"/>
      <c r="G30" s="634"/>
      <c r="H30" s="117" t="str">
        <f ca="1">IF(input!S23&gt;=1,input!S23,"")</f>
        <v/>
      </c>
      <c r="I30" s="118" t="str">
        <f ca="1">IF(input!T23&gt;=1,input!T23,"")</f>
        <v/>
      </c>
      <c r="J30" s="87" t="str">
        <f ca="1">IF(input!U23="","",IF(input!U23=0,"",1))</f>
        <v/>
      </c>
      <c r="K30" s="87" t="str">
        <f ca="1">IF(input!U23=2,1,IF(input!U23=3,2,""))</f>
        <v/>
      </c>
      <c r="L30" s="87" t="str">
        <f ca="1">IF(input!V23=1,1,"")</f>
        <v/>
      </c>
      <c r="M30" s="119" t="str">
        <f ca="1">IF(input!W23&gt;=1,input!W23,"")</f>
        <v/>
      </c>
      <c r="N30" s="123"/>
      <c r="O30" s="120" t="str">
        <f>input!I28</f>
        <v>5</v>
      </c>
      <c r="P30" s="121" t="str">
        <f>input!J28</f>
        <v/>
      </c>
      <c r="Q30" s="121">
        <f>input!K28</f>
        <v>8</v>
      </c>
      <c r="R30" s="121" t="str">
        <f>input!L28</f>
        <v>23</v>
      </c>
      <c r="S30" s="121" t="str">
        <f>input!M28</f>
        <v>54</v>
      </c>
      <c r="T30" s="121" t="str">
        <f>input!N28</f>
        <v/>
      </c>
      <c r="U30" s="121" t="str">
        <f>input!O28</f>
        <v/>
      </c>
      <c r="V30" s="122" t="str">
        <f>input!P28</f>
        <v/>
      </c>
      <c r="W30" s="123"/>
      <c r="X30" s="120" t="str">
        <f>input!I79</f>
        <v>5</v>
      </c>
      <c r="Y30" s="121" t="str">
        <f>input!J79</f>
        <v/>
      </c>
      <c r="Z30" s="121">
        <f>input!K79</f>
        <v>23</v>
      </c>
      <c r="AA30" s="121" t="str">
        <f>input!L79</f>
        <v>04</v>
      </c>
      <c r="AB30" s="121" t="str">
        <f>input!M79</f>
        <v>10</v>
      </c>
      <c r="AC30" s="121" t="str">
        <f>input!N79</f>
        <v/>
      </c>
      <c r="AD30" s="121" t="str">
        <f>input!O79</f>
        <v/>
      </c>
      <c r="AE30" s="122" t="str">
        <f>input!P79</f>
        <v/>
      </c>
    </row>
    <row r="31" spans="1:31" ht="12.75" customHeight="1" x14ac:dyDescent="0.15">
      <c r="A31" s="332">
        <f ca="1">IF(namelist!B31="","",(namelist!B31))</f>
        <v>16</v>
      </c>
      <c r="B31" s="334" t="str">
        <f ca="1">IF(namelist!D31=0,"",namelist!D31)</f>
        <v/>
      </c>
      <c r="C31" s="638" t="str">
        <f ca="1">IF(namelist!C31="","",(namelist!C31))</f>
        <v>戸田 小浜</v>
      </c>
      <c r="D31" s="639"/>
      <c r="E31" s="639"/>
      <c r="F31" s="639"/>
      <c r="G31" s="640"/>
      <c r="H31" s="340" t="str">
        <f ca="1">IF(input!S24&gt;=1,input!S24,"")</f>
        <v/>
      </c>
      <c r="I31" s="341" t="str">
        <f ca="1">IF(input!T24&gt;=1,input!T24,"")</f>
        <v/>
      </c>
      <c r="J31" s="343" t="str">
        <f ca="1">IF(input!U24="","",IF(input!U24=0,"",1))</f>
        <v/>
      </c>
      <c r="K31" s="343" t="str">
        <f ca="1">IF(input!U24=2,1,IF(input!U24=3,2,""))</f>
        <v/>
      </c>
      <c r="L31" s="343" t="str">
        <f ca="1">IF(input!V24=1,1,"")</f>
        <v/>
      </c>
      <c r="M31" s="342" t="str">
        <f ca="1">IF(input!W24&gt;=1,input!W24,"")</f>
        <v/>
      </c>
      <c r="N31" s="123"/>
      <c r="O31" s="332" t="str">
        <f>input!I29</f>
        <v>13</v>
      </c>
      <c r="P31" s="333" t="str">
        <f>input!J29</f>
        <v>×</v>
      </c>
      <c r="Q31" s="333" t="str">
        <f>input!K29</f>
        <v/>
      </c>
      <c r="R31" s="333" t="str">
        <f>input!L29</f>
        <v>25</v>
      </c>
      <c r="S31" s="333" t="str">
        <f>input!M29</f>
        <v>00</v>
      </c>
      <c r="T31" s="333" t="str">
        <f>input!N29</f>
        <v/>
      </c>
      <c r="U31" s="333" t="str">
        <f>input!O29</f>
        <v>S</v>
      </c>
      <c r="V31" s="334" t="str">
        <f>input!P29</f>
        <v>7</v>
      </c>
      <c r="W31" s="123"/>
      <c r="X31" s="332" t="str">
        <f>input!I80</f>
        <v>13</v>
      </c>
      <c r="Y31" s="333" t="str">
        <f>input!J80</f>
        <v>○</v>
      </c>
      <c r="Z31" s="333">
        <f>input!K80</f>
        <v>24</v>
      </c>
      <c r="AA31" s="333" t="str">
        <f>input!L80</f>
        <v>04</v>
      </c>
      <c r="AB31" s="333" t="str">
        <f>input!M80</f>
        <v>58</v>
      </c>
      <c r="AC31" s="333" t="str">
        <f>input!N80</f>
        <v/>
      </c>
      <c r="AD31" s="333" t="str">
        <f>input!O80</f>
        <v>S</v>
      </c>
      <c r="AE31" s="334" t="str">
        <f>input!P80</f>
        <v>5</v>
      </c>
    </row>
    <row r="32" spans="1:31" ht="12.75" customHeight="1" x14ac:dyDescent="0.15">
      <c r="A32" s="652" t="str">
        <f>IF(namelist!B33="","",(namelist!B33))</f>
        <v>監督Ａ</v>
      </c>
      <c r="B32" s="653"/>
      <c r="C32" s="681" t="str">
        <f>IF(namelist!C33="","",(namelist!C33))</f>
        <v>俵山 温泉</v>
      </c>
      <c r="D32" s="682"/>
      <c r="E32" s="682"/>
      <c r="F32" s="682"/>
      <c r="G32" s="683"/>
      <c r="H32" s="124"/>
      <c r="I32" s="118" t="str">
        <f>IF(input!T25&gt;=1,input!T25,"")</f>
        <v/>
      </c>
      <c r="J32" s="87" t="str">
        <f>IF(input!U25="","",IF(input!U25=0,"",1))</f>
        <v/>
      </c>
      <c r="K32" s="87" t="str">
        <f>IF(input!U25=2,1,IF(input!U25=3,2,""))</f>
        <v/>
      </c>
      <c r="L32" s="87" t="str">
        <f>IF(input!V25=1,1,"")</f>
        <v/>
      </c>
      <c r="M32" s="119" t="str">
        <f>IF(input!W25&gt;=1,input!W25,"")</f>
        <v/>
      </c>
      <c r="N32" s="123"/>
      <c r="O32" s="120" t="str">
        <f>input!I30</f>
        <v/>
      </c>
      <c r="P32" s="121" t="str">
        <f>input!J30</f>
        <v/>
      </c>
      <c r="Q32" s="121" t="str">
        <f>input!K30</f>
        <v/>
      </c>
      <c r="R32" s="121" t="str">
        <f>input!L30</f>
        <v>26</v>
      </c>
      <c r="S32" s="121" t="str">
        <f>input!M30</f>
        <v>45</v>
      </c>
      <c r="T32" s="121" t="str">
        <f>input!N30</f>
        <v/>
      </c>
      <c r="U32" s="121" t="str">
        <f>input!O30</f>
        <v>T</v>
      </c>
      <c r="V32" s="122" t="str">
        <f>input!P30</f>
        <v/>
      </c>
      <c r="W32" s="123"/>
      <c r="X32" s="120" t="str">
        <f>input!I81</f>
        <v/>
      </c>
      <c r="Y32" s="121" t="str">
        <f>input!J81</f>
        <v/>
      </c>
      <c r="Z32" s="121" t="str">
        <f>input!K81</f>
        <v/>
      </c>
      <c r="AA32" s="121" t="str">
        <f>input!L81</f>
        <v/>
      </c>
      <c r="AB32" s="121" t="str">
        <f>input!M81</f>
        <v/>
      </c>
      <c r="AC32" s="121" t="str">
        <f>input!N81</f>
        <v/>
      </c>
      <c r="AD32" s="121" t="str">
        <f>input!O81</f>
        <v/>
      </c>
      <c r="AE32" s="122" t="str">
        <f>input!P81</f>
        <v/>
      </c>
    </row>
    <row r="33" spans="1:31" ht="12.75" customHeight="1" x14ac:dyDescent="0.15">
      <c r="A33" s="650" t="str">
        <f>IF(namelist!B34="","",(namelist!B34))</f>
        <v>役員Ｂ</v>
      </c>
      <c r="B33" s="651"/>
      <c r="C33" s="638" t="str">
        <f>IF(namelist!C34=0,"",(namelist!C34))</f>
        <v>川棚 温泉</v>
      </c>
      <c r="D33" s="639"/>
      <c r="E33" s="639"/>
      <c r="F33" s="639"/>
      <c r="G33" s="640"/>
      <c r="H33" s="331"/>
      <c r="I33" s="332" t="str">
        <f>IF(input!T26&gt;=1,input!T26,"")</f>
        <v/>
      </c>
      <c r="J33" s="333" t="str">
        <f>IF(input!U26="","",IF(input!U26=0,"",1))</f>
        <v/>
      </c>
      <c r="K33" s="333" t="str">
        <f>IF(input!U26=2,1,IF(input!U26=3,2,""))</f>
        <v/>
      </c>
      <c r="L33" s="333" t="str">
        <f>IF(input!V26=1,1,"")</f>
        <v/>
      </c>
      <c r="M33" s="334" t="str">
        <f>IF(input!W26&gt;=1,input!W26,"")</f>
        <v/>
      </c>
      <c r="N33" s="123"/>
      <c r="O33" s="332" t="str">
        <f>input!I31</f>
        <v/>
      </c>
      <c r="P33" s="333" t="str">
        <f>input!J31</f>
        <v/>
      </c>
      <c r="Q33" s="333" t="str">
        <f>input!K31</f>
        <v/>
      </c>
      <c r="R33" s="333" t="str">
        <f>input!L31</f>
        <v/>
      </c>
      <c r="S33" s="333" t="str">
        <f>input!M31</f>
        <v/>
      </c>
      <c r="T33" s="333" t="str">
        <f>input!N31</f>
        <v/>
      </c>
      <c r="U33" s="333" t="str">
        <f>input!O31</f>
        <v/>
      </c>
      <c r="V33" s="334" t="str">
        <f>input!P31</f>
        <v/>
      </c>
      <c r="W33" s="123"/>
      <c r="X33" s="332" t="str">
        <f>input!I82</f>
        <v/>
      </c>
      <c r="Y33" s="333" t="str">
        <f>input!J82</f>
        <v/>
      </c>
      <c r="Z33" s="333" t="str">
        <f>input!K82</f>
        <v/>
      </c>
      <c r="AA33" s="333" t="str">
        <f>input!L82</f>
        <v>7m</v>
      </c>
      <c r="AB33" s="333" t="str">
        <f>input!M82</f>
        <v>TC</v>
      </c>
      <c r="AC33" s="333" t="str">
        <f>input!N82</f>
        <v/>
      </c>
      <c r="AD33" s="333" t="str">
        <f>input!O82</f>
        <v/>
      </c>
      <c r="AE33" s="334" t="str">
        <f>input!P82</f>
        <v/>
      </c>
    </row>
    <row r="34" spans="1:31" ht="12.75" customHeight="1" x14ac:dyDescent="0.15">
      <c r="A34" s="656" t="str">
        <f>IF(namelist!B35="","",(namelist!B35))</f>
        <v>役員Ｃ</v>
      </c>
      <c r="B34" s="657"/>
      <c r="C34" s="678" t="str">
        <f>IF(namelist!C35=0,"",(namelist!C35))</f>
        <v>湯本 温泉</v>
      </c>
      <c r="D34" s="679"/>
      <c r="E34" s="679"/>
      <c r="F34" s="679"/>
      <c r="G34" s="680"/>
      <c r="H34" s="125"/>
      <c r="I34" s="118" t="str">
        <f>IF(input!T27&gt;=1,input!T27,"")</f>
        <v/>
      </c>
      <c r="J34" s="87" t="str">
        <f>IF(input!U27="","",IF(input!U27=0,"",1))</f>
        <v/>
      </c>
      <c r="K34" s="87" t="str">
        <f>IF(input!U27=2,1,IF(input!U27=3,2,""))</f>
        <v/>
      </c>
      <c r="L34" s="87" t="str">
        <f>IF(input!V27=1,1,"")</f>
        <v/>
      </c>
      <c r="M34" s="119" t="str">
        <f>IF(input!W27&gt;=1,input!W27,"")</f>
        <v/>
      </c>
      <c r="N34" s="123"/>
      <c r="O34" s="120" t="str">
        <f>input!I32</f>
        <v/>
      </c>
      <c r="P34" s="121" t="str">
        <f>input!J32</f>
        <v/>
      </c>
      <c r="Q34" s="121" t="str">
        <f>input!K32</f>
        <v/>
      </c>
      <c r="R34" s="121" t="str">
        <f>input!L32</f>
        <v>後　</v>
      </c>
      <c r="S34" s="121" t="str">
        <f>input!M32</f>
        <v>半</v>
      </c>
      <c r="T34" s="121" t="str">
        <f>input!N32</f>
        <v/>
      </c>
      <c r="U34" s="121" t="str">
        <f>input!O32</f>
        <v/>
      </c>
      <c r="V34" s="122" t="str">
        <f>input!P32</f>
        <v/>
      </c>
      <c r="W34" s="123"/>
      <c r="X34" s="120" t="str">
        <f>input!I83</f>
        <v/>
      </c>
      <c r="Y34" s="121" t="str">
        <f>input!J83</f>
        <v/>
      </c>
      <c r="Z34" s="121" t="str">
        <f>input!K83</f>
        <v/>
      </c>
      <c r="AA34" s="121" t="str">
        <f>input!L83</f>
        <v/>
      </c>
      <c r="AB34" s="121" t="str">
        <f>input!M83</f>
        <v/>
      </c>
      <c r="AC34" s="121">
        <f>input!N83</f>
        <v>25</v>
      </c>
      <c r="AD34" s="121" t="str">
        <f>input!O83</f>
        <v>○</v>
      </c>
      <c r="AE34" s="122" t="str">
        <f>input!P83</f>
        <v>1</v>
      </c>
    </row>
    <row r="35" spans="1:31" ht="12.75" customHeight="1" x14ac:dyDescent="0.15">
      <c r="A35" s="660" t="str">
        <f>IF(namelist!B36="","",(namelist!B36))</f>
        <v>役員Ｄ</v>
      </c>
      <c r="B35" s="661"/>
      <c r="C35" s="675" t="str">
        <f>IF(namelist!C36=0,"",(namelist!C36))</f>
        <v>於福 温泉</v>
      </c>
      <c r="D35" s="676"/>
      <c r="E35" s="676"/>
      <c r="F35" s="676"/>
      <c r="G35" s="677"/>
      <c r="H35" s="348"/>
      <c r="I35" s="341" t="str">
        <f>IF(input!T28&gt;=1,input!T28,"")</f>
        <v/>
      </c>
      <c r="J35" s="343" t="str">
        <f>IF(input!U28="","",IF(input!U28=0,"",1))</f>
        <v/>
      </c>
      <c r="K35" s="343" t="str">
        <f>IF(input!U28=2,1,IF(input!U28=3,2,""))</f>
        <v/>
      </c>
      <c r="L35" s="343" t="str">
        <f>IF(input!V28=1,1,"")</f>
        <v/>
      </c>
      <c r="M35" s="342" t="str">
        <f>IF(input!W28&gt;=1,input!W28,"")</f>
        <v/>
      </c>
      <c r="N35" s="123"/>
      <c r="O35" s="332" t="str">
        <f>input!I33</f>
        <v/>
      </c>
      <c r="P35" s="333" t="str">
        <f>input!J33</f>
        <v/>
      </c>
      <c r="Q35" s="333" t="str">
        <f>input!K33</f>
        <v/>
      </c>
      <c r="R35" s="333" t="str">
        <f>input!L33</f>
        <v>00</v>
      </c>
      <c r="S35" s="333" t="str">
        <f>input!M33</f>
        <v>35</v>
      </c>
      <c r="T35" s="333">
        <f>input!N33</f>
        <v>9</v>
      </c>
      <c r="U35" s="333" t="str">
        <f>input!O33</f>
        <v/>
      </c>
      <c r="V35" s="334" t="str">
        <f>input!P33</f>
        <v>1</v>
      </c>
      <c r="W35" s="123"/>
      <c r="X35" s="332" t="str">
        <f>input!I84</f>
        <v>5</v>
      </c>
      <c r="Y35" s="333" t="str">
        <f>input!J84</f>
        <v>○</v>
      </c>
      <c r="Z35" s="333">
        <f>input!K84</f>
        <v>25</v>
      </c>
      <c r="AA35" s="333" t="str">
        <f>input!L84</f>
        <v/>
      </c>
      <c r="AB35" s="333" t="str">
        <f>input!M84</f>
        <v/>
      </c>
      <c r="AC35" s="333" t="str">
        <f>input!N84</f>
        <v/>
      </c>
      <c r="AD35" s="333" t="str">
        <f>input!O84</f>
        <v/>
      </c>
      <c r="AE35" s="334" t="str">
        <f>input!P84</f>
        <v/>
      </c>
    </row>
    <row r="36" spans="1:31" ht="12.75" customHeight="1" x14ac:dyDescent="0.15">
      <c r="N36" s="123"/>
      <c r="O36" s="120" t="str">
        <f>input!I34</f>
        <v/>
      </c>
      <c r="P36" s="121" t="str">
        <f>input!J34</f>
        <v/>
      </c>
      <c r="Q36" s="121" t="str">
        <f>input!K34</f>
        <v/>
      </c>
      <c r="R36" s="121" t="str">
        <f>input!L34</f>
        <v>02</v>
      </c>
      <c r="S36" s="121" t="str">
        <f>input!M34</f>
        <v>07</v>
      </c>
      <c r="T36" s="121">
        <f>input!N34</f>
        <v>10</v>
      </c>
      <c r="U36" s="121" t="str">
        <f>input!O34</f>
        <v/>
      </c>
      <c r="V36" s="122" t="str">
        <f>input!P34</f>
        <v>12</v>
      </c>
      <c r="W36" s="123"/>
      <c r="X36" s="120" t="str">
        <f>input!I85</f>
        <v/>
      </c>
      <c r="Y36" s="121" t="str">
        <f>input!J85</f>
        <v/>
      </c>
      <c r="Z36" s="121" t="str">
        <f>input!K85</f>
        <v/>
      </c>
      <c r="AA36" s="121" t="str">
        <f>input!L85</f>
        <v/>
      </c>
      <c r="AB36" s="121" t="str">
        <f>input!M85</f>
        <v/>
      </c>
      <c r="AC36" s="121">
        <f>input!N85</f>
        <v>26</v>
      </c>
      <c r="AD36" s="121" t="str">
        <f>input!O85</f>
        <v>○</v>
      </c>
      <c r="AE36" s="122" t="str">
        <f>input!P85</f>
        <v>2</v>
      </c>
    </row>
    <row r="37" spans="1:31" ht="12.75" customHeight="1" x14ac:dyDescent="0.15">
      <c r="A37" s="344" t="s">
        <v>37</v>
      </c>
      <c r="B37" s="345"/>
      <c r="C37" s="644" t="str">
        <f>IF(namelist!C11="","",(namelist!C11))</f>
        <v>最上農業</v>
      </c>
      <c r="D37" s="644"/>
      <c r="E37" s="644"/>
      <c r="F37" s="644"/>
      <c r="G37" s="644"/>
      <c r="H37" s="346" t="s">
        <v>42</v>
      </c>
      <c r="I37" s="344" t="s">
        <v>41</v>
      </c>
      <c r="J37" s="347" t="s">
        <v>40</v>
      </c>
      <c r="K37" s="347" t="s">
        <v>40</v>
      </c>
      <c r="L37" s="347" t="s">
        <v>39</v>
      </c>
      <c r="M37" s="345" t="s">
        <v>38</v>
      </c>
      <c r="N37" s="123"/>
      <c r="O37" s="332" t="str">
        <f>input!I35</f>
        <v>1</v>
      </c>
      <c r="P37" s="333" t="str">
        <f>input!J35</f>
        <v/>
      </c>
      <c r="Q37" s="333">
        <f>input!K35</f>
        <v>9</v>
      </c>
      <c r="R37" s="333" t="str">
        <f>input!L35</f>
        <v>03</v>
      </c>
      <c r="S37" s="333" t="str">
        <f>input!M35</f>
        <v>15</v>
      </c>
      <c r="T37" s="333" t="str">
        <f>input!N35</f>
        <v/>
      </c>
      <c r="U37" s="333" t="str">
        <f>input!O35</f>
        <v/>
      </c>
      <c r="V37" s="334" t="str">
        <f>input!P35</f>
        <v/>
      </c>
      <c r="W37" s="123"/>
      <c r="X37" s="332" t="str">
        <f>input!I86</f>
        <v>6</v>
      </c>
      <c r="Y37" s="333" t="str">
        <f>input!J86</f>
        <v>○</v>
      </c>
      <c r="Z37" s="333">
        <f>input!K86</f>
        <v>26</v>
      </c>
      <c r="AA37" s="333" t="str">
        <f>input!L86</f>
        <v/>
      </c>
      <c r="AB37" s="333" t="str">
        <f>input!M86</f>
        <v/>
      </c>
      <c r="AC37" s="333" t="str">
        <f>input!N86</f>
        <v/>
      </c>
      <c r="AD37" s="333" t="str">
        <f>input!O86</f>
        <v/>
      </c>
      <c r="AE37" s="334" t="str">
        <f>input!P86</f>
        <v/>
      </c>
    </row>
    <row r="38" spans="1:31" ht="12.75" customHeight="1" x14ac:dyDescent="0.15">
      <c r="A38" s="243">
        <f ca="1">namelist!F16</f>
        <v>1</v>
      </c>
      <c r="B38" s="244" t="str">
        <f ca="1">IF(namelist!H16=0,"",namelist!H16)</f>
        <v/>
      </c>
      <c r="C38" s="642" t="str">
        <f ca="1">namelist!G16</f>
        <v>周防 佐山</v>
      </c>
      <c r="D38" s="642"/>
      <c r="E38" s="642"/>
      <c r="F38" s="642"/>
      <c r="G38" s="642"/>
      <c r="H38" s="117">
        <f ca="1">IF(input!Z9&gt;=1,input!Z9,"")</f>
        <v>6</v>
      </c>
      <c r="I38" s="126" t="str">
        <f ca="1">IF(input!AA9&gt;=1,input!AA9,"")</f>
        <v/>
      </c>
      <c r="J38" s="127" t="str">
        <f ca="1">IF(input!AB9="","",IF(input!AB9=0,"",1))</f>
        <v/>
      </c>
      <c r="K38" s="127" t="str">
        <f ca="1">IF(input!AB9=2,1,IF(input!AB9=3,2,""))</f>
        <v/>
      </c>
      <c r="L38" s="127" t="str">
        <f ca="1">IF(input!AC9=1,1,"")</f>
        <v/>
      </c>
      <c r="M38" s="128" t="str">
        <f ca="1">IF(input!AD9&gt;=1,input!AD9,"")</f>
        <v/>
      </c>
      <c r="N38" s="123"/>
      <c r="O38" s="120" t="str">
        <f>input!I36</f>
        <v>1</v>
      </c>
      <c r="P38" s="121" t="str">
        <f>input!J36</f>
        <v/>
      </c>
      <c r="Q38" s="121">
        <f>input!K36</f>
        <v>10</v>
      </c>
      <c r="R38" s="121" t="str">
        <f>input!L36</f>
        <v>04</v>
      </c>
      <c r="S38" s="121" t="str">
        <f>input!M36</f>
        <v>00</v>
      </c>
      <c r="T38" s="121" t="str">
        <f>input!N36</f>
        <v/>
      </c>
      <c r="U38" s="121" t="str">
        <f>input!O36</f>
        <v/>
      </c>
      <c r="V38" s="122" t="str">
        <f>input!P36</f>
        <v/>
      </c>
      <c r="W38" s="123"/>
      <c r="X38" s="120" t="str">
        <f>input!I87</f>
        <v/>
      </c>
      <c r="Y38" s="121" t="str">
        <f>input!J87</f>
        <v/>
      </c>
      <c r="Z38" s="121" t="str">
        <f>input!K87</f>
        <v/>
      </c>
      <c r="AA38" s="121" t="str">
        <f>input!L87</f>
        <v/>
      </c>
      <c r="AB38" s="121" t="str">
        <f>input!M87</f>
        <v/>
      </c>
      <c r="AC38" s="121">
        <f>input!N87</f>
        <v>27</v>
      </c>
      <c r="AD38" s="121" t="str">
        <f>input!O87</f>
        <v>○</v>
      </c>
      <c r="AE38" s="122" t="str">
        <f>input!P87</f>
        <v>3</v>
      </c>
    </row>
    <row r="39" spans="1:31" ht="12.75" customHeight="1" x14ac:dyDescent="0.15">
      <c r="A39" s="332">
        <f ca="1">namelist!F17</f>
        <v>2</v>
      </c>
      <c r="B39" s="334" t="str">
        <f ca="1">IF(namelist!H17=0,"",namelist!H17)</f>
        <v/>
      </c>
      <c r="C39" s="637" t="str">
        <f ca="1">namelist!G17</f>
        <v>周防 花岡</v>
      </c>
      <c r="D39" s="637"/>
      <c r="E39" s="637"/>
      <c r="F39" s="637"/>
      <c r="G39" s="637"/>
      <c r="H39" s="340">
        <f ca="1">IF(input!Z10&gt;=1,input!Z10,"")</f>
        <v>3</v>
      </c>
      <c r="I39" s="332" t="str">
        <f ca="1">IF(input!AA10&gt;=1,input!AA10,"")</f>
        <v/>
      </c>
      <c r="J39" s="333" t="str">
        <f ca="1">IF(input!AB10="","",IF(input!AB10=0,"",1))</f>
        <v/>
      </c>
      <c r="K39" s="333" t="str">
        <f ca="1">IF(input!AB10=2,1,IF(input!AB10=3,2,""))</f>
        <v/>
      </c>
      <c r="L39" s="333" t="str">
        <f ca="1">IF(input!AC10=1,1,"")</f>
        <v/>
      </c>
      <c r="M39" s="334" t="str">
        <f ca="1">IF(input!AD10&gt;=1,input!AD10,"")</f>
        <v/>
      </c>
      <c r="N39" s="123"/>
      <c r="O39" s="332" t="str">
        <f>input!I37</f>
        <v/>
      </c>
      <c r="P39" s="333" t="str">
        <f>input!J37</f>
        <v/>
      </c>
      <c r="Q39" s="333" t="str">
        <f>input!K37</f>
        <v/>
      </c>
      <c r="R39" s="333" t="str">
        <f>input!L37</f>
        <v>04</v>
      </c>
      <c r="S39" s="333" t="str">
        <f>input!M37</f>
        <v>50</v>
      </c>
      <c r="T39" s="333">
        <f>input!N37</f>
        <v>11</v>
      </c>
      <c r="U39" s="333" t="str">
        <f>input!O37</f>
        <v/>
      </c>
      <c r="V39" s="334" t="str">
        <f>input!P37</f>
        <v>12</v>
      </c>
      <c r="W39" s="123"/>
      <c r="X39" s="332" t="str">
        <f>input!I88</f>
        <v>7</v>
      </c>
      <c r="Y39" s="333" t="str">
        <f>input!J88</f>
        <v>×</v>
      </c>
      <c r="Z39" s="333" t="str">
        <f>input!K88</f>
        <v/>
      </c>
      <c r="AA39" s="333" t="str">
        <f>input!L88</f>
        <v/>
      </c>
      <c r="AB39" s="333" t="str">
        <f>input!M88</f>
        <v/>
      </c>
      <c r="AC39" s="333" t="str">
        <f>input!N88</f>
        <v/>
      </c>
      <c r="AD39" s="333" t="str">
        <f>input!O88</f>
        <v/>
      </c>
      <c r="AE39" s="334" t="str">
        <f>input!P88</f>
        <v/>
      </c>
    </row>
    <row r="40" spans="1:31" ht="12.75" customHeight="1" x14ac:dyDescent="0.15">
      <c r="A40" s="241">
        <f ca="1">namelist!F18</f>
        <v>3</v>
      </c>
      <c r="B40" s="242" t="str">
        <f ca="1">IF(namelist!H18=0,"",namelist!H18)</f>
        <v/>
      </c>
      <c r="C40" s="642" t="str">
        <f ca="1">namelist!G18</f>
        <v>周防 下郷</v>
      </c>
      <c r="D40" s="642"/>
      <c r="E40" s="642"/>
      <c r="F40" s="642"/>
      <c r="G40" s="642"/>
      <c r="H40" s="117">
        <f ca="1">IF(input!Z11&gt;=1,input!Z11,"")</f>
        <v>4</v>
      </c>
      <c r="I40" s="118" t="str">
        <f ca="1">IF(input!AA11&gt;=1,input!AA11,"")</f>
        <v/>
      </c>
      <c r="J40" s="87" t="str">
        <f ca="1">IF(input!AB11="","",IF(input!AB11=0,"",1))</f>
        <v/>
      </c>
      <c r="K40" s="87" t="str">
        <f ca="1">IF(input!AB11=2,1,IF(input!AB11=3,2,""))</f>
        <v/>
      </c>
      <c r="L40" s="87">
        <f ca="1">IF(input!AC11=1,1,"")</f>
        <v>1</v>
      </c>
      <c r="M40" s="119" t="str">
        <f ca="1">IF(input!AD11&gt;=1,input!AD11,"")</f>
        <v/>
      </c>
      <c r="N40" s="123"/>
      <c r="O40" s="120" t="str">
        <f>input!I38</f>
        <v>2</v>
      </c>
      <c r="P40" s="121" t="str">
        <f>input!J38</f>
        <v>○</v>
      </c>
      <c r="Q40" s="121">
        <f>input!K38</f>
        <v>11</v>
      </c>
      <c r="R40" s="121" t="str">
        <f>input!L38</f>
        <v>05</v>
      </c>
      <c r="S40" s="121" t="str">
        <f>input!M38</f>
        <v>16</v>
      </c>
      <c r="T40" s="121" t="str">
        <f>input!N38</f>
        <v/>
      </c>
      <c r="U40" s="121" t="str">
        <f>input!O38</f>
        <v>S</v>
      </c>
      <c r="V40" s="122" t="str">
        <f>input!P38</f>
        <v>12</v>
      </c>
      <c r="W40" s="123"/>
      <c r="X40" s="120" t="str">
        <f>input!I89</f>
        <v/>
      </c>
      <c r="Y40" s="121" t="str">
        <f>input!J89</f>
        <v/>
      </c>
      <c r="Z40" s="121" t="str">
        <f>input!K89</f>
        <v/>
      </c>
      <c r="AA40" s="121" t="str">
        <f>input!L89</f>
        <v/>
      </c>
      <c r="AB40" s="121" t="str">
        <f>input!M89</f>
        <v/>
      </c>
      <c r="AC40" s="121">
        <f>input!N89</f>
        <v>28</v>
      </c>
      <c r="AD40" s="121" t="str">
        <f>input!O89</f>
        <v>○</v>
      </c>
      <c r="AE40" s="122" t="str">
        <f>input!P89</f>
        <v>4</v>
      </c>
    </row>
    <row r="41" spans="1:31" ht="12.75" customHeight="1" x14ac:dyDescent="0.15">
      <c r="A41" s="332">
        <f ca="1">namelist!F19</f>
        <v>4</v>
      </c>
      <c r="B41" s="334" t="str">
        <f ca="1">IF(namelist!H19=0,"",namelist!H19)</f>
        <v/>
      </c>
      <c r="C41" s="637" t="str">
        <f ca="1">namelist!G19</f>
        <v>周防 高森</v>
      </c>
      <c r="D41" s="637"/>
      <c r="E41" s="637"/>
      <c r="F41" s="637"/>
      <c r="G41" s="637"/>
      <c r="H41" s="340">
        <f ca="1">IF(input!Z12&gt;=1,input!Z12,"")</f>
        <v>2</v>
      </c>
      <c r="I41" s="332" t="str">
        <f ca="1">IF(input!AA12&gt;=1,input!AA12,"")</f>
        <v/>
      </c>
      <c r="J41" s="333" t="str">
        <f ca="1">IF(input!AB12="","",IF(input!AB12=0,"",1))</f>
        <v/>
      </c>
      <c r="K41" s="333" t="str">
        <f ca="1">IF(input!AB12=2,1,IF(input!AB12=3,2,""))</f>
        <v/>
      </c>
      <c r="L41" s="333" t="str">
        <f ca="1">IF(input!AC12=1,1,"")</f>
        <v/>
      </c>
      <c r="M41" s="334" t="str">
        <f ca="1">IF(input!AD12&gt;=1,input!AD12,"")</f>
        <v/>
      </c>
      <c r="N41" s="123"/>
      <c r="O41" s="332" t="str">
        <f>input!I39</f>
        <v/>
      </c>
      <c r="P41" s="333" t="str">
        <f>input!J39</f>
        <v/>
      </c>
      <c r="Q41" s="333" t="str">
        <f>input!K39</f>
        <v/>
      </c>
      <c r="R41" s="333" t="str">
        <f>input!L39</f>
        <v>06</v>
      </c>
      <c r="S41" s="333" t="str">
        <f>input!M39</f>
        <v>15</v>
      </c>
      <c r="T41" s="333">
        <f>input!N39</f>
        <v>12</v>
      </c>
      <c r="U41" s="333" t="str">
        <f>input!O39</f>
        <v/>
      </c>
      <c r="V41" s="334" t="str">
        <f>input!P39</f>
        <v>7</v>
      </c>
      <c r="W41" s="123"/>
      <c r="X41" s="332" t="str">
        <f>input!I90</f>
        <v>8</v>
      </c>
      <c r="Y41" s="333" t="str">
        <f>input!J90</f>
        <v>○</v>
      </c>
      <c r="Z41" s="333">
        <f>input!K90</f>
        <v>27</v>
      </c>
      <c r="AA41" s="333" t="str">
        <f>input!L90</f>
        <v/>
      </c>
      <c r="AB41" s="333" t="str">
        <f>input!M90</f>
        <v/>
      </c>
      <c r="AC41" s="333" t="str">
        <f>input!N90</f>
        <v/>
      </c>
      <c r="AD41" s="333" t="str">
        <f>input!O90</f>
        <v/>
      </c>
      <c r="AE41" s="334" t="str">
        <f>input!P90</f>
        <v/>
      </c>
    </row>
    <row r="42" spans="1:31" ht="12.75" customHeight="1" x14ac:dyDescent="0.15">
      <c r="A42" s="241">
        <f ca="1">namelist!F20</f>
        <v>5</v>
      </c>
      <c r="B42" s="242" t="str">
        <f ca="1">IF(namelist!H20=0,"",namelist!H20)</f>
        <v/>
      </c>
      <c r="C42" s="642" t="str">
        <f ca="1">namelist!G20</f>
        <v>周防 久保</v>
      </c>
      <c r="D42" s="642"/>
      <c r="E42" s="642"/>
      <c r="F42" s="642"/>
      <c r="G42" s="642"/>
      <c r="H42" s="117">
        <f ca="1">IF(input!Z13&gt;=1,input!Z13,"")</f>
        <v>2</v>
      </c>
      <c r="I42" s="118" t="str">
        <f ca="1">IF(input!AA13&gt;=1,input!AA13,"")</f>
        <v/>
      </c>
      <c r="J42" s="87">
        <f ca="1">IF(input!AB13="","",IF(input!AB13=0,"",1))</f>
        <v>1</v>
      </c>
      <c r="K42" s="87">
        <f ca="1">IF(input!AB13=2,1,IF(input!AB13=3,2,""))</f>
        <v>1</v>
      </c>
      <c r="L42" s="87" t="str">
        <f ca="1">IF(input!AC13=1,1,"")</f>
        <v/>
      </c>
      <c r="M42" s="119" t="str">
        <f ca="1">IF(input!AD13&gt;=1,input!AD13,"")</f>
        <v/>
      </c>
      <c r="N42" s="123"/>
      <c r="O42" s="120" t="str">
        <f>input!I40</f>
        <v>9</v>
      </c>
      <c r="P42" s="121" t="str">
        <f>input!J40</f>
        <v/>
      </c>
      <c r="Q42" s="121">
        <f>input!K40</f>
        <v>12</v>
      </c>
      <c r="R42" s="121" t="str">
        <f>input!L40</f>
        <v>07</v>
      </c>
      <c r="S42" s="121" t="str">
        <f>input!M40</f>
        <v>10</v>
      </c>
      <c r="T42" s="121" t="str">
        <f>input!N40</f>
        <v/>
      </c>
      <c r="U42" s="121" t="str">
        <f>input!O40</f>
        <v/>
      </c>
      <c r="V42" s="122" t="str">
        <f>input!P40</f>
        <v/>
      </c>
      <c r="W42" s="123"/>
      <c r="X42" s="120" t="str">
        <f>input!I91</f>
        <v/>
      </c>
      <c r="Y42" s="121" t="str">
        <f>input!J91</f>
        <v/>
      </c>
      <c r="Z42" s="121" t="str">
        <f>input!K91</f>
        <v/>
      </c>
      <c r="AA42" s="121" t="str">
        <f>input!L91</f>
        <v/>
      </c>
      <c r="AB42" s="121" t="str">
        <f>input!M91</f>
        <v/>
      </c>
      <c r="AC42" s="121" t="str">
        <f>input!N91</f>
        <v/>
      </c>
      <c r="AD42" s="121" t="str">
        <f>input!O91</f>
        <v>×</v>
      </c>
      <c r="AE42" s="122" t="str">
        <f>input!P91</f>
        <v>5</v>
      </c>
    </row>
    <row r="43" spans="1:31" ht="12.75" customHeight="1" x14ac:dyDescent="0.15">
      <c r="A43" s="332">
        <f ca="1">namelist!F21</f>
        <v>6</v>
      </c>
      <c r="B43" s="334" t="str">
        <f ca="1">IF(namelist!H21=0,"",namelist!H21)</f>
        <v>c</v>
      </c>
      <c r="C43" s="637" t="str">
        <f ca="1">namelist!G21</f>
        <v>湯田 温泉</v>
      </c>
      <c r="D43" s="637"/>
      <c r="E43" s="637"/>
      <c r="F43" s="637"/>
      <c r="G43" s="637"/>
      <c r="H43" s="340" t="str">
        <f ca="1">IF(input!Z14&gt;=1,input!Z14,"")</f>
        <v/>
      </c>
      <c r="I43" s="332" t="str">
        <f ca="1">IF(input!AA14&gt;=1,input!AA14,"")</f>
        <v/>
      </c>
      <c r="J43" s="333" t="str">
        <f ca="1">IF(input!AB14="","",IF(input!AB14=0,"",1))</f>
        <v/>
      </c>
      <c r="K43" s="333" t="str">
        <f ca="1">IF(input!AB14=2,1,IF(input!AB14=3,2,""))</f>
        <v/>
      </c>
      <c r="L43" s="333" t="str">
        <f ca="1">IF(input!AC14=1,1,"")</f>
        <v/>
      </c>
      <c r="M43" s="334" t="str">
        <f ca="1">IF(input!AD14&gt;=1,input!AD14,"")</f>
        <v/>
      </c>
      <c r="N43" s="123"/>
      <c r="O43" s="332" t="str">
        <f>input!I41</f>
        <v>9</v>
      </c>
      <c r="P43" s="333" t="str">
        <f>input!J41</f>
        <v/>
      </c>
      <c r="Q43" s="333">
        <f>input!K41</f>
        <v>13</v>
      </c>
      <c r="R43" s="333" t="str">
        <f>input!L41</f>
        <v>08</v>
      </c>
      <c r="S43" s="333" t="str">
        <f>input!M41</f>
        <v>48</v>
      </c>
      <c r="T43" s="333" t="str">
        <f>input!N41</f>
        <v/>
      </c>
      <c r="U43" s="333" t="str">
        <f>input!O41</f>
        <v/>
      </c>
      <c r="V43" s="334" t="str">
        <f>input!P41</f>
        <v/>
      </c>
      <c r="W43" s="123"/>
      <c r="X43" s="332" t="str">
        <f>input!I92</f>
        <v>9</v>
      </c>
      <c r="Y43" s="333" t="str">
        <f>input!J92</f>
        <v>×</v>
      </c>
      <c r="Z43" s="333" t="str">
        <f>input!K92</f>
        <v/>
      </c>
      <c r="AA43" s="333" t="str">
        <f>input!L92</f>
        <v/>
      </c>
      <c r="AB43" s="333" t="str">
        <f>input!M92</f>
        <v/>
      </c>
      <c r="AC43" s="333" t="str">
        <f>input!N92</f>
        <v/>
      </c>
      <c r="AD43" s="333" t="str">
        <f>input!O92</f>
        <v/>
      </c>
      <c r="AE43" s="334" t="str">
        <f>input!P92</f>
        <v/>
      </c>
    </row>
    <row r="44" spans="1:31" ht="12.75" customHeight="1" x14ac:dyDescent="0.15">
      <c r="A44" s="241">
        <f ca="1">IF(namelist!F22="","",(namelist!F22))</f>
        <v>7</v>
      </c>
      <c r="B44" s="242" t="str">
        <f ca="1">IF(namelist!H22=0,"",namelist!H22)</f>
        <v/>
      </c>
      <c r="C44" s="642" t="str">
        <f ca="1">IF(namelist!G22="","",(namelist!G22))</f>
        <v>宇部 岬</v>
      </c>
      <c r="D44" s="642"/>
      <c r="E44" s="642"/>
      <c r="F44" s="642"/>
      <c r="G44" s="642"/>
      <c r="H44" s="117">
        <f ca="1">IF(input!Z15&gt;=1,input!Z15,"")</f>
        <v>1</v>
      </c>
      <c r="I44" s="118" t="str">
        <f ca="1">IF(input!AA15&gt;=1,input!AA15,"")</f>
        <v/>
      </c>
      <c r="J44" s="87">
        <f ca="1">IF(input!AB15="","",IF(input!AB15=0,"",1))</f>
        <v>1</v>
      </c>
      <c r="K44" s="87" t="str">
        <f ca="1">IF(input!AB15=2,1,IF(input!AB15=3,2,""))</f>
        <v/>
      </c>
      <c r="L44" s="87" t="str">
        <f ca="1">IF(input!AC15=1,1,"")</f>
        <v/>
      </c>
      <c r="M44" s="119" t="str">
        <f ca="1">IF(input!AD15&gt;=1,input!AD15,"")</f>
        <v/>
      </c>
      <c r="N44" s="123"/>
      <c r="O44" s="120" t="str">
        <f>input!I42</f>
        <v>3</v>
      </c>
      <c r="P44" s="121" t="str">
        <f>input!J42</f>
        <v>S</v>
      </c>
      <c r="Q44" s="121" t="str">
        <f>input!K42</f>
        <v/>
      </c>
      <c r="R44" s="121" t="str">
        <f>input!L42</f>
        <v>08</v>
      </c>
      <c r="S44" s="121" t="str">
        <f>input!M42</f>
        <v>48</v>
      </c>
      <c r="T44" s="121" t="str">
        <f>input!N42</f>
        <v/>
      </c>
      <c r="U44" s="121" t="str">
        <f>input!O42</f>
        <v/>
      </c>
      <c r="V44" s="122" t="str">
        <f>input!P42</f>
        <v/>
      </c>
      <c r="W44" s="123"/>
      <c r="X44" s="120" t="str">
        <f>input!I93</f>
        <v/>
      </c>
      <c r="Y44" s="121" t="str">
        <f>input!J93</f>
        <v/>
      </c>
      <c r="Z44" s="121" t="str">
        <f>input!K93</f>
        <v/>
      </c>
      <c r="AA44" s="121" t="str">
        <f>input!L93</f>
        <v/>
      </c>
      <c r="AB44" s="121" t="str">
        <f>input!M93</f>
        <v/>
      </c>
      <c r="AC44" s="121" t="str">
        <f>input!N93</f>
        <v/>
      </c>
      <c r="AD44" s="121" t="str">
        <f>input!O93</f>
        <v/>
      </c>
      <c r="AE44" s="122" t="str">
        <f>input!P93</f>
        <v/>
      </c>
    </row>
    <row r="45" spans="1:31" ht="12.75" customHeight="1" x14ac:dyDescent="0.15">
      <c r="A45" s="332">
        <f ca="1">IF(namelist!F23="","",(namelist!F23))</f>
        <v>8</v>
      </c>
      <c r="B45" s="334" t="str">
        <f ca="1">IF(namelist!H23=0,"",namelist!H23)</f>
        <v/>
      </c>
      <c r="C45" s="637" t="str">
        <f ca="1">IF(namelist!G23="","",(namelist!G23))</f>
        <v>宇部 新川</v>
      </c>
      <c r="D45" s="637"/>
      <c r="E45" s="637"/>
      <c r="F45" s="637"/>
      <c r="G45" s="637"/>
      <c r="H45" s="340">
        <f ca="1">IF(input!Z16&gt;=1,input!Z16,"")</f>
        <v>1</v>
      </c>
      <c r="I45" s="332" t="str">
        <f ca="1">IF(input!AA16&gt;=1,input!AA16,"")</f>
        <v/>
      </c>
      <c r="J45" s="333" t="str">
        <f ca="1">IF(input!AB16="","",IF(input!AB16=0,"",1))</f>
        <v/>
      </c>
      <c r="K45" s="333" t="str">
        <f ca="1">IF(input!AB16=2,1,IF(input!AB16=3,2,""))</f>
        <v/>
      </c>
      <c r="L45" s="333" t="str">
        <f ca="1">IF(input!AC16=1,1,"")</f>
        <v/>
      </c>
      <c r="M45" s="334" t="str">
        <f ca="1">IF(input!AD16&gt;=1,input!AD16,"")</f>
        <v/>
      </c>
      <c r="N45" s="123"/>
      <c r="O45" s="332" t="str">
        <f>input!I43</f>
        <v/>
      </c>
      <c r="P45" s="333" t="str">
        <f>input!J43</f>
        <v/>
      </c>
      <c r="Q45" s="333" t="str">
        <f>input!K43</f>
        <v/>
      </c>
      <c r="R45" s="333" t="str">
        <f>input!L43</f>
        <v>09</v>
      </c>
      <c r="S45" s="333" t="str">
        <f>input!M43</f>
        <v>25</v>
      </c>
      <c r="T45" s="333">
        <f>input!N43</f>
        <v>13</v>
      </c>
      <c r="U45" s="333" t="str">
        <f>input!O43</f>
        <v/>
      </c>
      <c r="V45" s="334" t="str">
        <f>input!P43</f>
        <v>15</v>
      </c>
      <c r="W45" s="123"/>
      <c r="X45" s="332" t="str">
        <f>input!I94</f>
        <v/>
      </c>
      <c r="Y45" s="333" t="str">
        <f>input!J94</f>
        <v/>
      </c>
      <c r="Z45" s="333" t="str">
        <f>input!K94</f>
        <v/>
      </c>
      <c r="AA45" s="333" t="str">
        <f>input!L94</f>
        <v/>
      </c>
      <c r="AB45" s="333" t="str">
        <f>input!M94</f>
        <v/>
      </c>
      <c r="AC45" s="333" t="str">
        <f>input!N94</f>
        <v/>
      </c>
      <c r="AD45" s="333" t="str">
        <f>input!O94</f>
        <v/>
      </c>
      <c r="AE45" s="334" t="str">
        <f>input!P94</f>
        <v/>
      </c>
    </row>
    <row r="46" spans="1:31" ht="12.75" customHeight="1" x14ac:dyDescent="0.15">
      <c r="A46" s="241">
        <f ca="1">IF(namelist!F24="","",(namelist!F24))</f>
        <v>9</v>
      </c>
      <c r="B46" s="242" t="str">
        <f ca="1">IF(namelist!H24=0,"",namelist!H24)</f>
        <v/>
      </c>
      <c r="C46" s="642" t="str">
        <f ca="1">IF(namelist!G24="","",(namelist!G24))</f>
        <v>小野田 港</v>
      </c>
      <c r="D46" s="642"/>
      <c r="E46" s="642"/>
      <c r="F46" s="642"/>
      <c r="G46" s="642"/>
      <c r="H46" s="117" t="str">
        <f ca="1">IF(input!Z17&gt;=1,input!Z17,"")</f>
        <v/>
      </c>
      <c r="I46" s="118" t="str">
        <f ca="1">IF(input!AA17&gt;=1,input!AA17,"")</f>
        <v/>
      </c>
      <c r="J46" s="87" t="str">
        <f ca="1">IF(input!AB17="","",IF(input!AB17=0,"",1))</f>
        <v/>
      </c>
      <c r="K46" s="87" t="str">
        <f ca="1">IF(input!AB17=2,1,IF(input!AB17=3,2,""))</f>
        <v/>
      </c>
      <c r="L46" s="87" t="str">
        <f ca="1">IF(input!AC17=1,1,"")</f>
        <v/>
      </c>
      <c r="M46" s="119" t="str">
        <f ca="1">IF(input!AD17&gt;=1,input!AD17,"")</f>
        <v/>
      </c>
      <c r="N46" s="123"/>
      <c r="O46" s="120" t="str">
        <f>input!I44</f>
        <v/>
      </c>
      <c r="P46" s="121" t="str">
        <f>input!J44</f>
        <v/>
      </c>
      <c r="Q46" s="121" t="str">
        <f>input!K44</f>
        <v/>
      </c>
      <c r="R46" s="121" t="str">
        <f>input!L44</f>
        <v>10</v>
      </c>
      <c r="S46" s="121" t="str">
        <f>input!M44</f>
        <v>16</v>
      </c>
      <c r="T46" s="121">
        <f>input!N44</f>
        <v>14</v>
      </c>
      <c r="U46" s="121" t="str">
        <f>input!O44</f>
        <v/>
      </c>
      <c r="V46" s="122" t="str">
        <f>input!P44</f>
        <v>15</v>
      </c>
      <c r="W46" s="123"/>
      <c r="X46" s="120" t="str">
        <f>input!I95</f>
        <v/>
      </c>
      <c r="Y46" s="121" t="str">
        <f>input!J95</f>
        <v/>
      </c>
      <c r="Z46" s="121" t="str">
        <f>input!K95</f>
        <v/>
      </c>
      <c r="AA46" s="121" t="str">
        <f>input!L95</f>
        <v/>
      </c>
      <c r="AB46" s="121" t="str">
        <f>input!M95</f>
        <v/>
      </c>
      <c r="AC46" s="121" t="str">
        <f>input!N95</f>
        <v/>
      </c>
      <c r="AD46" s="121" t="str">
        <f>input!O95</f>
        <v/>
      </c>
      <c r="AE46" s="122" t="str">
        <f>input!P95</f>
        <v/>
      </c>
    </row>
    <row r="47" spans="1:31" ht="12.75" customHeight="1" x14ac:dyDescent="0.15">
      <c r="A47" s="332">
        <f ca="1">IF(namelist!F25="","",(namelist!F25))</f>
        <v>10</v>
      </c>
      <c r="B47" s="334" t="str">
        <f ca="1">IF(namelist!H25=0,"",namelist!H25)</f>
        <v/>
      </c>
      <c r="C47" s="637" t="str">
        <f ca="1">IF(namelist!G25="","",(namelist!G25))</f>
        <v>浜 河内</v>
      </c>
      <c r="D47" s="637"/>
      <c r="E47" s="637"/>
      <c r="F47" s="637"/>
      <c r="G47" s="637"/>
      <c r="H47" s="340" t="str">
        <f ca="1">IF(input!Z18&gt;=1,input!Z18,"")</f>
        <v/>
      </c>
      <c r="I47" s="332" t="str">
        <f ca="1">IF(input!AA18&gt;=1,input!AA18,"")</f>
        <v/>
      </c>
      <c r="J47" s="333" t="str">
        <f ca="1">IF(input!AB18="","",IF(input!AB18=0,"",1))</f>
        <v/>
      </c>
      <c r="K47" s="333" t="str">
        <f ca="1">IF(input!AB18=2,1,IF(input!AB18=3,2,""))</f>
        <v/>
      </c>
      <c r="L47" s="333" t="str">
        <f ca="1">IF(input!AC18=1,1,"")</f>
        <v/>
      </c>
      <c r="M47" s="334" t="str">
        <f ca="1">IF(input!AD18&gt;=1,input!AD18,"")</f>
        <v/>
      </c>
      <c r="N47" s="123"/>
      <c r="O47" s="332" t="str">
        <f>input!I45</f>
        <v>5</v>
      </c>
      <c r="P47" s="333" t="str">
        <f>input!J45</f>
        <v/>
      </c>
      <c r="Q47" s="333">
        <f>input!K45</f>
        <v>14</v>
      </c>
      <c r="R47" s="333" t="str">
        <f>input!L45</f>
        <v>11</v>
      </c>
      <c r="S47" s="333" t="str">
        <f>input!M45</f>
        <v>15</v>
      </c>
      <c r="T47" s="333" t="str">
        <f>input!N45</f>
        <v/>
      </c>
      <c r="U47" s="333" t="str">
        <f>input!O45</f>
        <v/>
      </c>
      <c r="V47" s="334" t="str">
        <f>input!P45</f>
        <v/>
      </c>
      <c r="W47" s="123"/>
      <c r="X47" s="332" t="str">
        <f>input!I96</f>
        <v/>
      </c>
      <c r="Y47" s="333" t="str">
        <f>input!J96</f>
        <v/>
      </c>
      <c r="Z47" s="333" t="str">
        <f>input!K96</f>
        <v/>
      </c>
      <c r="AA47" s="333" t="str">
        <f>input!L96</f>
        <v/>
      </c>
      <c r="AB47" s="333" t="str">
        <f>input!M96</f>
        <v/>
      </c>
      <c r="AC47" s="333" t="str">
        <f>input!N96</f>
        <v/>
      </c>
      <c r="AD47" s="333" t="str">
        <f>input!O96</f>
        <v/>
      </c>
      <c r="AE47" s="334" t="str">
        <f>input!P96</f>
        <v/>
      </c>
    </row>
    <row r="48" spans="1:31" ht="12.75" customHeight="1" x14ac:dyDescent="0.15">
      <c r="A48" s="241">
        <f ca="1">IF(namelist!F26="","",(namelist!F26))</f>
        <v>11</v>
      </c>
      <c r="B48" s="242" t="str">
        <f ca="1">IF(namelist!H26=0,"",namelist!H26)</f>
        <v/>
      </c>
      <c r="C48" s="642" t="str">
        <f ca="1">IF(namelist!G26="","",(namelist!G26))</f>
        <v>守内 かさ神</v>
      </c>
      <c r="D48" s="642"/>
      <c r="E48" s="642"/>
      <c r="F48" s="642"/>
      <c r="G48" s="642"/>
      <c r="H48" s="117" t="str">
        <f ca="1">IF(input!Z19&gt;=1,input!Z19,"")</f>
        <v/>
      </c>
      <c r="I48" s="118" t="str">
        <f ca="1">IF(input!AA19&gt;=1,input!AA19,"")</f>
        <v/>
      </c>
      <c r="J48" s="87" t="str">
        <f ca="1">IF(input!AB19="","",IF(input!AB19=0,"",1))</f>
        <v/>
      </c>
      <c r="K48" s="87" t="str">
        <f ca="1">IF(input!AB19=2,1,IF(input!AB19=3,2,""))</f>
        <v/>
      </c>
      <c r="L48" s="87" t="str">
        <f ca="1">IF(input!AC19=1,1,"")</f>
        <v/>
      </c>
      <c r="M48" s="119" t="str">
        <f ca="1">IF(input!AD19&gt;=1,input!AD19,"")</f>
        <v/>
      </c>
      <c r="N48" s="123"/>
      <c r="O48" s="120" t="str">
        <f>input!I46</f>
        <v/>
      </c>
      <c r="P48" s="121" t="str">
        <f>input!J46</f>
        <v/>
      </c>
      <c r="Q48" s="121" t="str">
        <f>input!K46</f>
        <v/>
      </c>
      <c r="R48" s="121" t="str">
        <f>input!L46</f>
        <v>11</v>
      </c>
      <c r="S48" s="121" t="str">
        <f>input!M46</f>
        <v>30</v>
      </c>
      <c r="T48" s="121">
        <f>input!N46</f>
        <v>15</v>
      </c>
      <c r="U48" s="121" t="str">
        <f>input!O46</f>
        <v/>
      </c>
      <c r="V48" s="122" t="str">
        <f>input!P46</f>
        <v>1</v>
      </c>
      <c r="W48" s="123"/>
      <c r="X48" s="120" t="str">
        <f>input!I97</f>
        <v/>
      </c>
      <c r="Y48" s="121" t="str">
        <f>input!J97</f>
        <v/>
      </c>
      <c r="Z48" s="121" t="str">
        <f>input!K97</f>
        <v/>
      </c>
      <c r="AA48" s="121" t="str">
        <f>input!L97</f>
        <v/>
      </c>
      <c r="AB48" s="121" t="str">
        <f>input!M97</f>
        <v/>
      </c>
      <c r="AC48" s="121" t="str">
        <f>input!N97</f>
        <v/>
      </c>
      <c r="AD48" s="121" t="str">
        <f>input!O97</f>
        <v/>
      </c>
      <c r="AE48" s="122" t="str">
        <f>input!P97</f>
        <v/>
      </c>
    </row>
    <row r="49" spans="1:31" ht="12.75" customHeight="1" x14ac:dyDescent="0.15">
      <c r="A49" s="332">
        <f ca="1">IF(namelist!F27="","",(namelist!F27))</f>
        <v>12</v>
      </c>
      <c r="B49" s="334" t="str">
        <f ca="1">IF(namelist!H27=0,"",namelist!H27)</f>
        <v/>
      </c>
      <c r="C49" s="637" t="str">
        <f ca="1">IF(namelist!G27="","",(namelist!G27))</f>
        <v>清流 新岩国</v>
      </c>
      <c r="D49" s="637"/>
      <c r="E49" s="637"/>
      <c r="F49" s="637"/>
      <c r="G49" s="637"/>
      <c r="H49" s="340">
        <f ca="1">IF(input!Z20&gt;=1,input!Z20,"")</f>
        <v>2</v>
      </c>
      <c r="I49" s="332">
        <f ca="1">IF(input!AA20&gt;=1,input!AA20,"")</f>
        <v>1</v>
      </c>
      <c r="J49" s="333">
        <f ca="1">IF(input!AB20="","",IF(input!AB20=0,"",1))</f>
        <v>1</v>
      </c>
      <c r="K49" s="333" t="str">
        <f ca="1">IF(input!AB20=2,1,IF(input!AB20=3,2,""))</f>
        <v/>
      </c>
      <c r="L49" s="333" t="str">
        <f ca="1">IF(input!AC20=1,1,"")</f>
        <v/>
      </c>
      <c r="M49" s="334" t="str">
        <f ca="1">IF(input!AD20&gt;=1,input!AD20,"")</f>
        <v/>
      </c>
      <c r="N49" s="123"/>
      <c r="O49" s="332" t="str">
        <f>input!I47</f>
        <v>1</v>
      </c>
      <c r="P49" s="333" t="str">
        <f>input!J47</f>
        <v>S</v>
      </c>
      <c r="Q49" s="333" t="str">
        <f>input!K47</f>
        <v/>
      </c>
      <c r="R49" s="333" t="str">
        <f>input!L47</f>
        <v>12</v>
      </c>
      <c r="S49" s="333" t="str">
        <f>input!M47</f>
        <v>48</v>
      </c>
      <c r="T49" s="333" t="str">
        <f>input!N47</f>
        <v/>
      </c>
      <c r="U49" s="333" t="str">
        <f>input!O47</f>
        <v>×</v>
      </c>
      <c r="V49" s="334" t="str">
        <f>input!P47</f>
        <v>2</v>
      </c>
      <c r="W49" s="123"/>
      <c r="X49" s="332" t="str">
        <f>input!I98</f>
        <v/>
      </c>
      <c r="Y49" s="333" t="str">
        <f>input!J98</f>
        <v/>
      </c>
      <c r="Z49" s="333" t="str">
        <f>input!K98</f>
        <v/>
      </c>
      <c r="AA49" s="333" t="str">
        <f>input!L98</f>
        <v/>
      </c>
      <c r="AB49" s="333" t="str">
        <f>input!M98</f>
        <v/>
      </c>
      <c r="AC49" s="333" t="str">
        <f>input!N98</f>
        <v/>
      </c>
      <c r="AD49" s="333" t="str">
        <f>input!O98</f>
        <v/>
      </c>
      <c r="AE49" s="334" t="str">
        <f>input!P98</f>
        <v/>
      </c>
    </row>
    <row r="50" spans="1:31" ht="12.75" customHeight="1" x14ac:dyDescent="0.15">
      <c r="A50" s="241">
        <f ca="1">IF(namelist!F28="","",(namelist!F28))</f>
        <v>13</v>
      </c>
      <c r="B50" s="242" t="str">
        <f ca="1">IF(namelist!H28=0,"",namelist!H28)</f>
        <v/>
      </c>
      <c r="C50" s="642" t="str">
        <f ca="1">IF(namelist!G28="","",(namelist!G28))</f>
        <v>和木 厚保</v>
      </c>
      <c r="D50" s="642"/>
      <c r="E50" s="642"/>
      <c r="F50" s="642"/>
      <c r="G50" s="642"/>
      <c r="H50" s="117">
        <f ca="1">IF(input!Z21&gt;=1,input!Z21,"")</f>
        <v>2</v>
      </c>
      <c r="I50" s="118" t="str">
        <f ca="1">IF(input!AA21&gt;=1,input!AA21,"")</f>
        <v/>
      </c>
      <c r="J50" s="87" t="str">
        <f ca="1">IF(input!AB21="","",IF(input!AB21=0,"",1))</f>
        <v/>
      </c>
      <c r="K50" s="87" t="str">
        <f ca="1">IF(input!AB21=2,1,IF(input!AB21=3,2,""))</f>
        <v/>
      </c>
      <c r="L50" s="87" t="str">
        <f ca="1">IF(input!AC21=1,1,"")</f>
        <v/>
      </c>
      <c r="M50" s="119" t="str">
        <f ca="1">IF(input!AD21&gt;=1,input!AD21,"")</f>
        <v/>
      </c>
      <c r="N50" s="123"/>
      <c r="O50" s="120" t="str">
        <f>input!I48</f>
        <v/>
      </c>
      <c r="P50" s="121" t="str">
        <f>input!J48</f>
        <v>T</v>
      </c>
      <c r="Q50" s="121" t="str">
        <f>input!K48</f>
        <v/>
      </c>
      <c r="R50" s="121" t="str">
        <f>input!L48</f>
        <v>14</v>
      </c>
      <c r="S50" s="121" t="str">
        <f>input!M48</f>
        <v>39</v>
      </c>
      <c r="T50" s="121" t="str">
        <f>input!N48</f>
        <v/>
      </c>
      <c r="U50" s="121" t="str">
        <f>input!O48</f>
        <v/>
      </c>
      <c r="V50" s="122" t="str">
        <f>input!P48</f>
        <v/>
      </c>
      <c r="W50" s="123"/>
      <c r="X50" s="120" t="str">
        <f>input!I99</f>
        <v/>
      </c>
      <c r="Y50" s="121" t="str">
        <f>input!J99</f>
        <v/>
      </c>
      <c r="Z50" s="121" t="str">
        <f>input!K99</f>
        <v/>
      </c>
      <c r="AA50" s="121" t="str">
        <f>input!L99</f>
        <v/>
      </c>
      <c r="AB50" s="121" t="str">
        <f>input!M99</f>
        <v/>
      </c>
      <c r="AC50" s="121" t="str">
        <f>input!N99</f>
        <v/>
      </c>
      <c r="AD50" s="121" t="str">
        <f>input!O99</f>
        <v/>
      </c>
      <c r="AE50" s="122" t="str">
        <f>input!P99</f>
        <v/>
      </c>
    </row>
    <row r="51" spans="1:31" ht="12.75" customHeight="1" x14ac:dyDescent="0.15">
      <c r="A51" s="332">
        <f ca="1">IF(namelist!F29="","",(namelist!F29))</f>
        <v>14</v>
      </c>
      <c r="B51" s="334" t="str">
        <f ca="1">IF(namelist!H29=0,"",namelist!H29)</f>
        <v/>
      </c>
      <c r="C51" s="637" t="str">
        <f ca="1">IF(namelist!G29="","",(namelist!G29))</f>
        <v>戸田 生野屋</v>
      </c>
      <c r="D51" s="637"/>
      <c r="E51" s="637"/>
      <c r="F51" s="637"/>
      <c r="G51" s="637"/>
      <c r="H51" s="340">
        <f ca="1">IF(input!Z22&gt;=1,input!Z22,"")</f>
        <v>1</v>
      </c>
      <c r="I51" s="332">
        <f ca="1">IF(input!AA22&gt;=1,input!AA22,"")</f>
        <v>1</v>
      </c>
      <c r="J51" s="333" t="str">
        <f ca="1">IF(input!AB22="","",IF(input!AB22=0,"",1))</f>
        <v/>
      </c>
      <c r="K51" s="333" t="str">
        <f ca="1">IF(input!AB22=2,1,IF(input!AB22=3,2,""))</f>
        <v/>
      </c>
      <c r="L51" s="333" t="str">
        <f ca="1">IF(input!AC22=1,1,"")</f>
        <v/>
      </c>
      <c r="M51" s="334" t="str">
        <f ca="1">IF(input!AD22&gt;=1,input!AD22,"")</f>
        <v/>
      </c>
      <c r="N51" s="123"/>
      <c r="O51" s="332" t="str">
        <f>input!I49</f>
        <v>5</v>
      </c>
      <c r="P51" s="333" t="str">
        <f>input!J49</f>
        <v/>
      </c>
      <c r="Q51" s="333">
        <f>input!K49</f>
        <v>15</v>
      </c>
      <c r="R51" s="333" t="str">
        <f>input!L49</f>
        <v>15</v>
      </c>
      <c r="S51" s="333" t="str">
        <f>input!M49</f>
        <v>13</v>
      </c>
      <c r="T51" s="333" t="str">
        <f>input!N49</f>
        <v/>
      </c>
      <c r="U51" s="333" t="str">
        <f>input!O49</f>
        <v/>
      </c>
      <c r="V51" s="334" t="str">
        <f>input!P49</f>
        <v/>
      </c>
      <c r="W51" s="123"/>
      <c r="X51" s="332" t="str">
        <f>input!I100</f>
        <v/>
      </c>
      <c r="Y51" s="333" t="str">
        <f>input!J100</f>
        <v/>
      </c>
      <c r="Z51" s="333" t="str">
        <f>input!K100</f>
        <v/>
      </c>
      <c r="AA51" s="333" t="str">
        <f>input!L100</f>
        <v/>
      </c>
      <c r="AB51" s="333" t="str">
        <f>input!M100</f>
        <v/>
      </c>
      <c r="AC51" s="333" t="str">
        <f>input!N100</f>
        <v/>
      </c>
      <c r="AD51" s="333" t="str">
        <f>input!O100</f>
        <v/>
      </c>
      <c r="AE51" s="334" t="str">
        <f>input!P100</f>
        <v/>
      </c>
    </row>
    <row r="52" spans="1:31" ht="12.75" customHeight="1" x14ac:dyDescent="0.15">
      <c r="A52" s="241">
        <f ca="1">IF(namelist!F30="","",(namelist!F30))</f>
        <v>15</v>
      </c>
      <c r="B52" s="242" t="str">
        <f ca="1">IF(namelist!H30=0,"",namelist!H30)</f>
        <v/>
      </c>
      <c r="C52" s="642" t="str">
        <f ca="1">IF(namelist!G30="","",(namelist!G30))</f>
        <v>目出 特牛</v>
      </c>
      <c r="D52" s="642"/>
      <c r="E52" s="642"/>
      <c r="F52" s="642"/>
      <c r="G52" s="642"/>
      <c r="H52" s="117">
        <f ca="1">IF(input!Z23&gt;=1,input!Z23,"")</f>
        <v>4</v>
      </c>
      <c r="I52" s="118" t="str">
        <f ca="1">IF(input!AA23&gt;=1,input!AA23,"")</f>
        <v/>
      </c>
      <c r="J52" s="87" t="str">
        <f ca="1">IF(input!AB23="","",IF(input!AB23=0,"",1))</f>
        <v/>
      </c>
      <c r="K52" s="87" t="str">
        <f ca="1">IF(input!AB23=2,1,IF(input!AB23=3,2,""))</f>
        <v/>
      </c>
      <c r="L52" s="87" t="str">
        <f ca="1">IF(input!AC23=1,1,"")</f>
        <v/>
      </c>
      <c r="M52" s="119" t="str">
        <f ca="1">IF(input!AD23&gt;=1,input!AD23,"")</f>
        <v/>
      </c>
      <c r="N52" s="123"/>
      <c r="O52" s="120" t="str">
        <f>input!I50</f>
        <v/>
      </c>
      <c r="P52" s="121" t="str">
        <f>input!J50</f>
        <v/>
      </c>
      <c r="Q52" s="121" t="str">
        <f>input!K50</f>
        <v/>
      </c>
      <c r="R52" s="121" t="str">
        <f>input!L50</f>
        <v>15</v>
      </c>
      <c r="S52" s="121" t="str">
        <f>input!M50</f>
        <v>52</v>
      </c>
      <c r="T52" s="121">
        <f>input!N50</f>
        <v>16</v>
      </c>
      <c r="U52" s="121" t="str">
        <f>input!O50</f>
        <v/>
      </c>
      <c r="V52" s="122" t="str">
        <f>input!P50</f>
        <v>1</v>
      </c>
      <c r="W52" s="123"/>
      <c r="X52" s="120" t="str">
        <f>input!I101</f>
        <v/>
      </c>
      <c r="Y52" s="121" t="str">
        <f>input!J101</f>
        <v/>
      </c>
      <c r="Z52" s="121" t="str">
        <f>input!K101</f>
        <v/>
      </c>
      <c r="AA52" s="121" t="str">
        <f>input!L101</f>
        <v/>
      </c>
      <c r="AB52" s="121" t="str">
        <f>input!M101</f>
        <v/>
      </c>
      <c r="AC52" s="121" t="str">
        <f>input!N101</f>
        <v/>
      </c>
      <c r="AD52" s="121" t="str">
        <f>input!O101</f>
        <v/>
      </c>
      <c r="AE52" s="122" t="str">
        <f>input!P101</f>
        <v/>
      </c>
    </row>
    <row r="53" spans="1:31" ht="12.75" customHeight="1" x14ac:dyDescent="0.15">
      <c r="A53" s="341">
        <f ca="1">IF(namelist!F31="","",(namelist!F31))</f>
        <v>16</v>
      </c>
      <c r="B53" s="342" t="str">
        <f ca="1">IF(namelist!H31=0,"",namelist!H31)</f>
        <v/>
      </c>
      <c r="C53" s="637" t="str">
        <f ca="1">IF(namelist!G31="","",(namelist!G31))</f>
        <v>幡生 厚東</v>
      </c>
      <c r="D53" s="637"/>
      <c r="E53" s="637"/>
      <c r="F53" s="637"/>
      <c r="G53" s="637"/>
      <c r="H53" s="340" t="str">
        <f ca="1">IF(input!Z24&gt;=1,input!Z24,"")</f>
        <v/>
      </c>
      <c r="I53" s="341" t="str">
        <f ca="1">IF(input!AA24&gt;=1,input!AA24,"")</f>
        <v/>
      </c>
      <c r="J53" s="343" t="str">
        <f ca="1">IF(input!AB24="","",IF(input!AB24=0,"",1))</f>
        <v/>
      </c>
      <c r="K53" s="343" t="str">
        <f ca="1">IF(input!AB24=2,1,IF(input!AB24=3,2,""))</f>
        <v/>
      </c>
      <c r="L53" s="343" t="str">
        <f ca="1">IF(input!AC24=1,1,"")</f>
        <v/>
      </c>
      <c r="M53" s="342" t="str">
        <f ca="1">IF(input!AD24&gt;=1,input!AD24,"")</f>
        <v/>
      </c>
      <c r="N53" s="123"/>
      <c r="O53" s="332" t="str">
        <f>input!I51</f>
        <v>10</v>
      </c>
      <c r="P53" s="333" t="str">
        <f>input!J51</f>
        <v/>
      </c>
      <c r="Q53" s="333">
        <f>input!K51</f>
        <v>16</v>
      </c>
      <c r="R53" s="333" t="str">
        <f>input!L51</f>
        <v>17</v>
      </c>
      <c r="S53" s="333" t="str">
        <f>input!M51</f>
        <v>45</v>
      </c>
      <c r="T53" s="333" t="str">
        <f>input!N51</f>
        <v/>
      </c>
      <c r="U53" s="333" t="str">
        <f>input!O51</f>
        <v/>
      </c>
      <c r="V53" s="334" t="str">
        <f>input!P51</f>
        <v/>
      </c>
      <c r="W53" s="123"/>
      <c r="X53" s="332" t="str">
        <f>input!I102</f>
        <v/>
      </c>
      <c r="Y53" s="333" t="str">
        <f>input!J102</f>
        <v/>
      </c>
      <c r="Z53" s="333" t="str">
        <f>input!K102</f>
        <v/>
      </c>
      <c r="AA53" s="333" t="str">
        <f>input!L102</f>
        <v/>
      </c>
      <c r="AB53" s="333" t="str">
        <f>input!M102</f>
        <v/>
      </c>
      <c r="AC53" s="333" t="str">
        <f>input!N102</f>
        <v/>
      </c>
      <c r="AD53" s="333" t="str">
        <f>input!O102</f>
        <v/>
      </c>
      <c r="AE53" s="334" t="str">
        <f>input!P102</f>
        <v/>
      </c>
    </row>
    <row r="54" spans="1:31" ht="12.75" customHeight="1" x14ac:dyDescent="0.15">
      <c r="A54" s="652" t="str">
        <f>IF(namelist!F33="","",(namelist!F33))</f>
        <v>監督Ａ</v>
      </c>
      <c r="B54" s="653"/>
      <c r="C54" s="681" t="str">
        <f>IF(namelist!G33="","",(namelist!G33))</f>
        <v>東 新川</v>
      </c>
      <c r="D54" s="682"/>
      <c r="E54" s="682"/>
      <c r="F54" s="682"/>
      <c r="G54" s="683"/>
      <c r="H54" s="124"/>
      <c r="I54" s="118" t="str">
        <f>IF(input!AA25&gt;=1,input!AA25,"")</f>
        <v/>
      </c>
      <c r="J54" s="87" t="str">
        <f>IF(input!AB25="","",IF(input!AB25=0,"",1))</f>
        <v/>
      </c>
      <c r="K54" s="87" t="str">
        <f>IF(input!AB25=2,1,IF(input!AB25=3,2,""))</f>
        <v/>
      </c>
      <c r="L54" s="87" t="str">
        <f>IF(input!AC25=1,1,"")</f>
        <v/>
      </c>
      <c r="M54" s="119" t="str">
        <f>IF(input!AD25&gt;=1,input!AD25,"")</f>
        <v/>
      </c>
      <c r="N54" s="123"/>
      <c r="O54" s="120" t="str">
        <f>input!I52</f>
        <v>3</v>
      </c>
      <c r="P54" s="121" t="str">
        <f>input!J52</f>
        <v>S</v>
      </c>
      <c r="Q54" s="121" t="str">
        <f>input!K52</f>
        <v/>
      </c>
      <c r="R54" s="121" t="str">
        <f>input!L52</f>
        <v>22</v>
      </c>
      <c r="S54" s="121" t="str">
        <f>input!M52</f>
        <v>53</v>
      </c>
      <c r="T54" s="121" t="str">
        <f>input!N52</f>
        <v/>
      </c>
      <c r="U54" s="121" t="str">
        <f>input!O52</f>
        <v>×</v>
      </c>
      <c r="V54" s="122" t="str">
        <f>input!P52</f>
        <v>13</v>
      </c>
      <c r="W54" s="123"/>
      <c r="X54" s="129" t="str">
        <f>input!I103</f>
        <v/>
      </c>
      <c r="Y54" s="130" t="str">
        <f>input!J103</f>
        <v/>
      </c>
      <c r="Z54" s="130" t="str">
        <f>input!K103</f>
        <v/>
      </c>
      <c r="AA54" s="130" t="str">
        <f>input!L103</f>
        <v/>
      </c>
      <c r="AB54" s="130" t="str">
        <f>input!M103</f>
        <v/>
      </c>
      <c r="AC54" s="130" t="str">
        <f>input!N103</f>
        <v/>
      </c>
      <c r="AD54" s="130" t="str">
        <f>input!O103</f>
        <v/>
      </c>
      <c r="AE54" s="131" t="str">
        <f>input!P103</f>
        <v/>
      </c>
    </row>
    <row r="55" spans="1:31" ht="12.75" customHeight="1" x14ac:dyDescent="0.15">
      <c r="A55" s="650" t="str">
        <f>IF(namelist!F34="","",(namelist!F34))</f>
        <v>役員Ｂ</v>
      </c>
      <c r="B55" s="651"/>
      <c r="C55" s="638" t="str">
        <f>IF(namelist!G34=0,"",(namelist!G34))</f>
        <v>西 岩国</v>
      </c>
      <c r="D55" s="639"/>
      <c r="E55" s="639"/>
      <c r="F55" s="639"/>
      <c r="G55" s="640"/>
      <c r="H55" s="331"/>
      <c r="I55" s="332" t="str">
        <f>IF(input!AA26&gt;=1,input!AA26,"")</f>
        <v/>
      </c>
      <c r="J55" s="333" t="str">
        <f>IF(input!AB26="","",IF(input!AB26=0,"",1))</f>
        <v/>
      </c>
      <c r="K55" s="333" t="str">
        <f>IF(input!AB26=2,1,IF(input!AB26=3,2,""))</f>
        <v/>
      </c>
      <c r="L55" s="333" t="str">
        <f>IF(input!AC26=1,1,"")</f>
        <v/>
      </c>
      <c r="M55" s="334" t="str">
        <f>IF(input!AD26&gt;=1,input!AD26,"")</f>
        <v/>
      </c>
      <c r="N55" s="123"/>
      <c r="O55" s="332" t="str">
        <f>input!I53</f>
        <v/>
      </c>
      <c r="P55" s="333" t="str">
        <f>input!J53</f>
        <v/>
      </c>
      <c r="Q55" s="333" t="str">
        <f>input!K53</f>
        <v/>
      </c>
      <c r="R55" s="333" t="str">
        <f>input!L53</f>
        <v>22</v>
      </c>
      <c r="S55" s="333" t="str">
        <f>input!M53</f>
        <v>35</v>
      </c>
      <c r="T55" s="333">
        <f>input!N53</f>
        <v>17</v>
      </c>
      <c r="U55" s="333" t="str">
        <f>input!O53</f>
        <v/>
      </c>
      <c r="V55" s="334" t="str">
        <f>input!P53</f>
        <v>8</v>
      </c>
      <c r="W55" s="123"/>
      <c r="X55" s="207" t="s">
        <v>159</v>
      </c>
      <c r="Y55" s="208"/>
      <c r="Z55" s="208"/>
      <c r="AA55" s="208"/>
      <c r="AB55" s="208"/>
      <c r="AC55" s="208"/>
      <c r="AD55" s="208"/>
      <c r="AE55" s="209"/>
    </row>
    <row r="56" spans="1:31" ht="12.75" customHeight="1" x14ac:dyDescent="0.15">
      <c r="A56" s="656" t="str">
        <f>IF(namelist!F35="","",(namelist!F35))</f>
        <v>役員Ｃ</v>
      </c>
      <c r="B56" s="657"/>
      <c r="C56" s="678" t="str">
        <f>IF(namelist!G35=0,"",(namelist!G35))</f>
        <v>南 小野田</v>
      </c>
      <c r="D56" s="679"/>
      <c r="E56" s="679"/>
      <c r="F56" s="679"/>
      <c r="G56" s="680"/>
      <c r="H56" s="125"/>
      <c r="I56" s="118" t="str">
        <f>IF(input!AA27&gt;=1,input!AA27,"")</f>
        <v/>
      </c>
      <c r="J56" s="87" t="str">
        <f>IF(input!AB27="","",IF(input!AB27=0,"",1))</f>
        <v/>
      </c>
      <c r="K56" s="87" t="str">
        <f>IF(input!AB27=2,1,IF(input!AB27=3,2,""))</f>
        <v/>
      </c>
      <c r="L56" s="87" t="str">
        <f>IF(input!AC27=1,1,"")</f>
        <v/>
      </c>
      <c r="M56" s="119" t="str">
        <f>IF(input!AD27&gt;=1,input!AD27,"")</f>
        <v/>
      </c>
      <c r="N56" s="123"/>
      <c r="O56" s="120" t="str">
        <f>input!I54</f>
        <v>10</v>
      </c>
      <c r="P56" s="121" t="str">
        <f>input!J54</f>
        <v/>
      </c>
      <c r="Q56" s="121">
        <f>input!K54</f>
        <v>17</v>
      </c>
      <c r="R56" s="121" t="str">
        <f>input!L54</f>
        <v>23</v>
      </c>
      <c r="S56" s="121" t="str">
        <f>input!M54</f>
        <v>37</v>
      </c>
      <c r="T56" s="121" t="str">
        <f>input!N54</f>
        <v/>
      </c>
      <c r="U56" s="121" t="str">
        <f>input!O54</f>
        <v/>
      </c>
      <c r="V56" s="122" t="str">
        <f>input!P54</f>
        <v/>
      </c>
      <c r="W56" s="123"/>
      <c r="X56" s="704" t="str">
        <f>IF(②offscore記録!A44="","",②offscore記録!A44)</f>
        <v>・済南学院2番は報告書付き失格である。</v>
      </c>
      <c r="Y56" s="705"/>
      <c r="Z56" s="705"/>
      <c r="AA56" s="705"/>
      <c r="AB56" s="705"/>
      <c r="AC56" s="705"/>
      <c r="AD56" s="705"/>
      <c r="AE56" s="706"/>
    </row>
    <row r="57" spans="1:31" ht="12.75" customHeight="1" x14ac:dyDescent="0.15">
      <c r="A57" s="654" t="str">
        <f>IF(namelist!F36="","",(namelist!F36))</f>
        <v>役員Ｄ</v>
      </c>
      <c r="B57" s="655"/>
      <c r="C57" s="684" t="str">
        <f>IF(namelist!G36=0,"",(namelist!G36))</f>
        <v>北 河内</v>
      </c>
      <c r="D57" s="685"/>
      <c r="E57" s="685"/>
      <c r="F57" s="685"/>
      <c r="G57" s="686"/>
      <c r="H57" s="335"/>
      <c r="I57" s="336" t="str">
        <f>IF(input!AA28&gt;=1,input!AA28,"")</f>
        <v/>
      </c>
      <c r="J57" s="337" t="str">
        <f>IF(input!AB28=1,input!AB28,"")</f>
        <v/>
      </c>
      <c r="K57" s="337" t="str">
        <f>IF(input!AB28&gt;=2,input!AB28,"")</f>
        <v/>
      </c>
      <c r="L57" s="337" t="str">
        <f>IF(input!AC28=1,1,IF(input!AC28=2,2,IF(input!AC28=3,1,"")))</f>
        <v/>
      </c>
      <c r="M57" s="338" t="str">
        <f>IF(input!AD28&gt;=1,input!AD28,"")</f>
        <v/>
      </c>
      <c r="N57" s="123"/>
      <c r="O57" s="332" t="str">
        <f>input!I55</f>
        <v/>
      </c>
      <c r="P57" s="333" t="str">
        <f>input!J55</f>
        <v/>
      </c>
      <c r="Q57" s="333" t="str">
        <f>input!K55</f>
        <v/>
      </c>
      <c r="R57" s="333" t="str">
        <f>input!L55</f>
        <v>24</v>
      </c>
      <c r="S57" s="333" t="str">
        <f>input!M55</f>
        <v>20</v>
      </c>
      <c r="T57" s="333">
        <f>input!N55</f>
        <v>18</v>
      </c>
      <c r="U57" s="333" t="str">
        <f>input!O55</f>
        <v/>
      </c>
      <c r="V57" s="334" t="str">
        <f>input!P55</f>
        <v>3</v>
      </c>
      <c r="W57" s="123"/>
      <c r="X57" s="704"/>
      <c r="Y57" s="705"/>
      <c r="Z57" s="705"/>
      <c r="AA57" s="705"/>
      <c r="AB57" s="705"/>
      <c r="AC57" s="705"/>
      <c r="AD57" s="705"/>
      <c r="AE57" s="706"/>
    </row>
    <row r="58" spans="1:31" ht="12.75" customHeight="1" x14ac:dyDescent="0.15">
      <c r="A58" s="132"/>
      <c r="B58" s="132"/>
      <c r="C58" s="107"/>
      <c r="D58" s="107"/>
      <c r="E58" s="107"/>
      <c r="F58" s="107"/>
      <c r="G58" s="107"/>
      <c r="H58" s="133"/>
      <c r="I58" s="107"/>
      <c r="J58" s="107"/>
      <c r="K58" s="107"/>
      <c r="L58" s="107"/>
      <c r="M58" s="107"/>
      <c r="N58" s="123"/>
      <c r="O58" s="120" t="str">
        <f>input!I56</f>
        <v>10</v>
      </c>
      <c r="P58" s="121" t="str">
        <f>input!J56</f>
        <v/>
      </c>
      <c r="Q58" s="121">
        <f>input!K56</f>
        <v>18</v>
      </c>
      <c r="R58" s="121" t="str">
        <f>input!L56</f>
        <v>24</v>
      </c>
      <c r="S58" s="121" t="str">
        <f>input!M56</f>
        <v>40</v>
      </c>
      <c r="T58" s="121" t="str">
        <f>input!N56</f>
        <v/>
      </c>
      <c r="U58" s="121" t="str">
        <f>input!O56</f>
        <v/>
      </c>
      <c r="V58" s="122" t="str">
        <f>input!P56</f>
        <v/>
      </c>
      <c r="W58" s="123"/>
      <c r="X58" s="704"/>
      <c r="Y58" s="705"/>
      <c r="Z58" s="705"/>
      <c r="AA58" s="705"/>
      <c r="AB58" s="705"/>
      <c r="AC58" s="705"/>
      <c r="AD58" s="705"/>
      <c r="AE58" s="706"/>
    </row>
    <row r="59" spans="1:31" ht="12.75" customHeight="1" x14ac:dyDescent="0.15">
      <c r="A59" s="659" t="s">
        <v>182</v>
      </c>
      <c r="B59" s="659"/>
      <c r="C59" s="648" t="str">
        <f>IF(namelist!E8="","",namelist!E8)</f>
        <v>吉田 松陰</v>
      </c>
      <c r="D59" s="648"/>
      <c r="E59" s="648"/>
      <c r="F59" s="648"/>
      <c r="G59" s="648"/>
      <c r="H59" s="339"/>
      <c r="I59" s="648" t="str">
        <f>IF(namelist!E9="","",namelist!E9)</f>
        <v>高杉 晋作</v>
      </c>
      <c r="J59" s="648"/>
      <c r="K59" s="648"/>
      <c r="L59" s="648"/>
      <c r="M59" s="648"/>
      <c r="N59" s="123"/>
      <c r="O59" s="332" t="str">
        <f>input!I57</f>
        <v>2</v>
      </c>
      <c r="P59" s="333" t="str">
        <f>input!J57</f>
        <v>○</v>
      </c>
      <c r="Q59" s="333">
        <f>input!K57</f>
        <v>19</v>
      </c>
      <c r="R59" s="333" t="str">
        <f>input!L57</f>
        <v>26</v>
      </c>
      <c r="S59" s="333" t="str">
        <f>input!M57</f>
        <v>30</v>
      </c>
      <c r="T59" s="333" t="str">
        <f>input!N57</f>
        <v/>
      </c>
      <c r="U59" s="333" t="str">
        <f>input!O57</f>
        <v>D</v>
      </c>
      <c r="V59" s="334" t="str">
        <f>input!P57</f>
        <v>3</v>
      </c>
      <c r="W59" s="123"/>
      <c r="X59" s="704" t="str">
        <f>IF(②offscore記録!A45="","",②offscore記録!A45)</f>
        <v/>
      </c>
      <c r="Y59" s="705"/>
      <c r="Z59" s="705"/>
      <c r="AA59" s="705"/>
      <c r="AB59" s="705"/>
      <c r="AC59" s="705"/>
      <c r="AD59" s="705"/>
      <c r="AE59" s="706"/>
    </row>
    <row r="60" spans="1:31" ht="12.75" customHeight="1" x14ac:dyDescent="0.15">
      <c r="A60" s="649" t="s">
        <v>183</v>
      </c>
      <c r="B60" s="649"/>
      <c r="C60" s="649" t="str">
        <f>IF(namelist!E10="","",namelist!E10)</f>
        <v>宮本 武蔵</v>
      </c>
      <c r="D60" s="649"/>
      <c r="E60" s="649"/>
      <c r="F60" s="649"/>
      <c r="G60" s="649"/>
      <c r="H60" s="134"/>
      <c r="I60" s="649" t="str">
        <f>IF(namelist!E11="","",namelist!E11)</f>
        <v>佐々木 小次郎</v>
      </c>
      <c r="J60" s="649"/>
      <c r="K60" s="649"/>
      <c r="L60" s="649"/>
      <c r="M60" s="649"/>
      <c r="N60" s="123"/>
      <c r="O60" s="120" t="str">
        <f>input!I58</f>
        <v/>
      </c>
      <c r="P60" s="121" t="str">
        <f>input!J58</f>
        <v/>
      </c>
      <c r="Q60" s="121" t="str">
        <f>input!K58</f>
        <v/>
      </c>
      <c r="R60" s="121" t="str">
        <f>input!L58</f>
        <v>27</v>
      </c>
      <c r="S60" s="121" t="str">
        <f>input!M58</f>
        <v>29</v>
      </c>
      <c r="T60" s="121" t="str">
        <f>input!N58</f>
        <v/>
      </c>
      <c r="U60" s="121" t="str">
        <f>input!O58</f>
        <v>T</v>
      </c>
      <c r="V60" s="122" t="str">
        <f>input!P58</f>
        <v/>
      </c>
      <c r="W60" s="123"/>
      <c r="X60" s="704"/>
      <c r="Y60" s="705"/>
      <c r="Z60" s="705"/>
      <c r="AA60" s="705"/>
      <c r="AB60" s="705"/>
      <c r="AC60" s="705"/>
      <c r="AD60" s="705"/>
      <c r="AE60" s="706"/>
    </row>
    <row r="61" spans="1:31" ht="12.75" customHeight="1" x14ac:dyDescent="0.15">
      <c r="A61" s="658" t="s">
        <v>64</v>
      </c>
      <c r="B61" s="658"/>
      <c r="C61" s="648" t="str">
        <f>IF(namelist!E12="","",namelist!E12)</f>
        <v>伊藤 博文</v>
      </c>
      <c r="D61" s="648"/>
      <c r="E61" s="648"/>
      <c r="F61" s="648"/>
      <c r="G61" s="648"/>
      <c r="H61" s="339"/>
      <c r="I61" s="648" t="str">
        <f>IF(namelist!E13="","",namelist!E13)</f>
        <v/>
      </c>
      <c r="J61" s="648"/>
      <c r="K61" s="648"/>
      <c r="L61" s="648"/>
      <c r="M61" s="648"/>
      <c r="N61" s="123"/>
      <c r="O61" s="341" t="str">
        <f>input!I59</f>
        <v>2</v>
      </c>
      <c r="P61" s="343" t="str">
        <f>input!J59</f>
        <v>DR</v>
      </c>
      <c r="Q61" s="343" t="str">
        <f>input!K59</f>
        <v/>
      </c>
      <c r="R61" s="343" t="str">
        <f>input!L59</f>
        <v>28</v>
      </c>
      <c r="S61" s="343" t="str">
        <f>input!M59</f>
        <v>29</v>
      </c>
      <c r="T61" s="343">
        <f>input!N59</f>
        <v>19</v>
      </c>
      <c r="U61" s="343" t="str">
        <f>input!O59</f>
        <v/>
      </c>
      <c r="V61" s="342" t="str">
        <f>input!P59</f>
        <v>3</v>
      </c>
      <c r="W61" s="123"/>
      <c r="X61" s="707"/>
      <c r="Y61" s="708"/>
      <c r="Z61" s="708"/>
      <c r="AA61" s="708"/>
      <c r="AB61" s="708"/>
      <c r="AC61" s="708"/>
      <c r="AD61" s="708"/>
      <c r="AE61" s="709"/>
    </row>
    <row r="62" spans="1:31" ht="7.5" customHeight="1" x14ac:dyDescent="0.15">
      <c r="A62" s="135"/>
      <c r="B62" s="135"/>
      <c r="C62" s="121"/>
      <c r="D62" s="121"/>
      <c r="E62" s="121"/>
      <c r="F62" s="121"/>
      <c r="G62" s="121"/>
      <c r="H62" s="136"/>
      <c r="I62" s="121"/>
      <c r="J62" s="121"/>
      <c r="K62" s="121"/>
      <c r="L62" s="121"/>
      <c r="M62" s="121"/>
      <c r="N62" s="123"/>
      <c r="O62" s="121"/>
      <c r="P62" s="121"/>
      <c r="Q62" s="121"/>
      <c r="R62" s="121"/>
      <c r="S62" s="121"/>
      <c r="T62" s="121"/>
      <c r="U62" s="121"/>
      <c r="V62" s="121"/>
      <c r="W62" s="123"/>
      <c r="X62" s="278"/>
      <c r="Y62" s="278"/>
      <c r="Z62" s="278"/>
      <c r="AA62" s="278"/>
      <c r="AB62" s="278"/>
      <c r="AC62" s="278"/>
      <c r="AD62" s="278"/>
      <c r="AE62" s="278"/>
    </row>
    <row r="63" spans="1:31" ht="3.75" customHeight="1" x14ac:dyDescent="0.1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279"/>
      <c r="Y63" s="279"/>
      <c r="Z63" s="279"/>
      <c r="AA63" s="279"/>
      <c r="AB63" s="279"/>
      <c r="AC63" s="279"/>
      <c r="AD63" s="279"/>
      <c r="AE63" s="279"/>
    </row>
    <row r="64" spans="1:31" ht="13.5" customHeight="1" x14ac:dyDescent="0.15"/>
    <row r="65" spans="5:9" ht="13.5" customHeight="1" x14ac:dyDescent="0.15"/>
    <row r="66" spans="5:9" ht="13.5" customHeight="1" x14ac:dyDescent="0.15">
      <c r="E66" s="137"/>
      <c r="I66" s="138"/>
    </row>
    <row r="67" spans="5:9" ht="13.5" customHeight="1" x14ac:dyDescent="0.15"/>
    <row r="68" spans="5:9" ht="13.5" customHeight="1" x14ac:dyDescent="0.15"/>
    <row r="69" spans="5:9" ht="13.5" customHeight="1" x14ac:dyDescent="0.15"/>
    <row r="70" spans="5:9" ht="13.5" customHeight="1" x14ac:dyDescent="0.15"/>
    <row r="71" spans="5:9" ht="13.5" customHeight="1" x14ac:dyDescent="0.15"/>
    <row r="72" spans="5:9" ht="13.5" customHeight="1" x14ac:dyDescent="0.15"/>
  </sheetData>
  <sheetProtection algorithmName="SHA-512" hashValue="Yz/Chd03FsAu5Ocx04ruqDxYNLHqKGKMBVwvdWWKMYWi437ZUs61WuEWSNOEqQtOatxT08KHtsK7Not/0rQ/wQ==" saltValue="osB8cTFhhBGAO908B0E/Rw==" spinCount="100000" sheet="1" objects="1" scenarios="1" selectLockedCells="1"/>
  <mergeCells count="98">
    <mergeCell ref="X59:AE61"/>
    <mergeCell ref="X56:AE58"/>
    <mergeCell ref="R10:S10"/>
    <mergeCell ref="X9:Z9"/>
    <mergeCell ref="AA9:AB9"/>
    <mergeCell ref="AC9:AE9"/>
    <mergeCell ref="AA10:AB10"/>
    <mergeCell ref="M1:T1"/>
    <mergeCell ref="W1:X1"/>
    <mergeCell ref="Y1:AE1"/>
    <mergeCell ref="O9:Q9"/>
    <mergeCell ref="R9:S9"/>
    <mergeCell ref="T9:V9"/>
    <mergeCell ref="L7:M7"/>
    <mergeCell ref="N7:S7"/>
    <mergeCell ref="V7:X7"/>
    <mergeCell ref="Y7:AE7"/>
    <mergeCell ref="L8:M8"/>
    <mergeCell ref="P4:Q4"/>
    <mergeCell ref="L9:M9"/>
    <mergeCell ref="R4:AE4"/>
    <mergeCell ref="D5:AE5"/>
    <mergeCell ref="J4:K4"/>
    <mergeCell ref="C57:G57"/>
    <mergeCell ref="C56:G56"/>
    <mergeCell ref="C55:G55"/>
    <mergeCell ref="C54:G54"/>
    <mergeCell ref="A4:C4"/>
    <mergeCell ref="C53:G53"/>
    <mergeCell ref="C30:G30"/>
    <mergeCell ref="C52:G52"/>
    <mergeCell ref="C29:G29"/>
    <mergeCell ref="C51:G51"/>
    <mergeCell ref="C50:G50"/>
    <mergeCell ref="C27:G27"/>
    <mergeCell ref="C49:G49"/>
    <mergeCell ref="C26:G26"/>
    <mergeCell ref="C48:G48"/>
    <mergeCell ref="C31:G31"/>
    <mergeCell ref="C44:G44"/>
    <mergeCell ref="C43:G43"/>
    <mergeCell ref="C42:G42"/>
    <mergeCell ref="C25:G25"/>
    <mergeCell ref="C41:G41"/>
    <mergeCell ref="C40:G40"/>
    <mergeCell ref="C35:G35"/>
    <mergeCell ref="C34:G34"/>
    <mergeCell ref="C33:G33"/>
    <mergeCell ref="C32:G32"/>
    <mergeCell ref="G4:H4"/>
    <mergeCell ref="D4:E4"/>
    <mergeCell ref="I7:J7"/>
    <mergeCell ref="I8:J8"/>
    <mergeCell ref="C20:G20"/>
    <mergeCell ref="I9:J9"/>
    <mergeCell ref="A5:C5"/>
    <mergeCell ref="A10:G10"/>
    <mergeCell ref="B7:H7"/>
    <mergeCell ref="I10:J10"/>
    <mergeCell ref="I11:J11"/>
    <mergeCell ref="J12:L12"/>
    <mergeCell ref="I13:J13"/>
    <mergeCell ref="C17:G17"/>
    <mergeCell ref="L11:M11"/>
    <mergeCell ref="L10:M10"/>
    <mergeCell ref="A61:B61"/>
    <mergeCell ref="A60:B60"/>
    <mergeCell ref="A59:B59"/>
    <mergeCell ref="A35:B35"/>
    <mergeCell ref="A34:B34"/>
    <mergeCell ref="A33:B33"/>
    <mergeCell ref="A32:B32"/>
    <mergeCell ref="A57:B57"/>
    <mergeCell ref="A56:B56"/>
    <mergeCell ref="A55:B55"/>
    <mergeCell ref="A54:B54"/>
    <mergeCell ref="C61:G61"/>
    <mergeCell ref="I61:M61"/>
    <mergeCell ref="I60:M60"/>
    <mergeCell ref="I59:M59"/>
    <mergeCell ref="C60:G60"/>
    <mergeCell ref="C59:G59"/>
    <mergeCell ref="C18:G18"/>
    <mergeCell ref="C24:G24"/>
    <mergeCell ref="L13:M13"/>
    <mergeCell ref="C47:G47"/>
    <mergeCell ref="C39:G39"/>
    <mergeCell ref="C22:G22"/>
    <mergeCell ref="C21:G21"/>
    <mergeCell ref="C16:G16"/>
    <mergeCell ref="C38:G38"/>
    <mergeCell ref="C15:G15"/>
    <mergeCell ref="C37:G37"/>
    <mergeCell ref="C19:G19"/>
    <mergeCell ref="C46:G46"/>
    <mergeCell ref="C23:G23"/>
    <mergeCell ref="C45:G45"/>
    <mergeCell ref="C28:G28"/>
  </mergeCells>
  <phoneticPr fontId="1"/>
  <dataValidations disablePrompts="1" count="1">
    <dataValidation type="list" allowBlank="1" showInputMessage="1" showErrorMessage="1" sqref="R2 L2:L3">
      <formula1>",○"</formula1>
    </dataValidation>
  </dataValidations>
  <printOptions verticalCentered="1"/>
  <pageMargins left="0.70866141732283472" right="0.47244094488188981" top="0.39370078740157483" bottom="0.39370078740157483" header="0.11811023622047245" footer="0.47244094488188981"/>
  <pageSetup paperSize="9" orientation="portrait" horizontalDpi="4294967293" verticalDpi="4294967293" r:id="rId1"/>
  <headerFooter>
    <oddFooter>&amp;L&amp;"Meiryo UI,標準"&amp;9&amp;D[&amp;T]&amp;R&amp;"Meiryo UI,標準"&amp;9(公財)日本ハンドボール協会  　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2</xdr:col>
                <xdr:colOff>123825</xdr:colOff>
                <xdr:row>2</xdr:row>
                <xdr:rowOff>38100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0"/>
  <sheetViews>
    <sheetView zoomScale="96" zoomScaleNormal="96" workbookViewId="0">
      <selection activeCell="F5" sqref="F5"/>
    </sheetView>
  </sheetViews>
  <sheetFormatPr defaultColWidth="7.25" defaultRowHeight="12" x14ac:dyDescent="0.15"/>
  <cols>
    <col min="1" max="1" width="8.75" style="29" customWidth="1"/>
    <col min="2" max="2" width="11.875" style="29" customWidth="1"/>
    <col min="3" max="3" width="17.5" style="29" customWidth="1"/>
    <col min="4" max="4" width="6" style="29" customWidth="1"/>
    <col min="5" max="5" width="5.875" style="29" customWidth="1"/>
    <col min="6" max="6" width="17.5" style="29" customWidth="1"/>
    <col min="7" max="7" width="17.5" style="29" hidden="1" customWidth="1"/>
    <col min="8" max="8" width="10.625" style="29" customWidth="1"/>
    <col min="9" max="14" width="17.5" style="29" hidden="1" customWidth="1"/>
    <col min="15" max="15" width="7.875" style="44" customWidth="1"/>
    <col min="16" max="16" width="5.375" style="29" customWidth="1"/>
    <col min="17" max="18" width="17.5" style="29" hidden="1" customWidth="1"/>
    <col min="19" max="16384" width="7.25" style="29"/>
  </cols>
  <sheetData>
    <row r="1" spans="1:18" x14ac:dyDescent="0.15">
      <c r="A1" s="30"/>
      <c r="B1" s="30"/>
    </row>
    <row r="2" spans="1:18" x14ac:dyDescent="0.15">
      <c r="A2" s="30"/>
      <c r="B2" s="30"/>
      <c r="D2" s="32" t="str">
        <f>IF(C2=namelist!$C$8,ROW(),"")</f>
        <v/>
      </c>
      <c r="E2" s="32" t="str">
        <f>IF(C2=namelist!$C$10,ROW(),"")</f>
        <v/>
      </c>
    </row>
    <row r="3" spans="1:18" x14ac:dyDescent="0.15">
      <c r="A3" s="30"/>
      <c r="B3" s="30"/>
    </row>
    <row r="4" spans="1:18" x14ac:dyDescent="0.15">
      <c r="A4" s="30"/>
      <c r="B4" s="30"/>
    </row>
    <row r="6" spans="1:18" x14ac:dyDescent="0.15">
      <c r="A6" s="30" t="s">
        <v>87</v>
      </c>
      <c r="B6" s="30" t="s">
        <v>86</v>
      </c>
      <c r="C6" s="30" t="s">
        <v>85</v>
      </c>
      <c r="D6" s="30" t="s">
        <v>83</v>
      </c>
      <c r="E6" s="30" t="s">
        <v>84</v>
      </c>
      <c r="F6" s="30" t="s">
        <v>82</v>
      </c>
      <c r="G6" s="30" t="s">
        <v>81</v>
      </c>
      <c r="H6" s="30" t="s">
        <v>80</v>
      </c>
      <c r="I6" s="30" t="s">
        <v>79</v>
      </c>
      <c r="J6" s="30" t="s">
        <v>78</v>
      </c>
      <c r="K6" s="30" t="s">
        <v>77</v>
      </c>
      <c r="L6" s="30" t="s">
        <v>76</v>
      </c>
      <c r="M6" s="30" t="s">
        <v>75</v>
      </c>
      <c r="N6" s="30" t="s">
        <v>74</v>
      </c>
      <c r="O6" s="32" t="s">
        <v>73</v>
      </c>
      <c r="P6" s="30" t="s">
        <v>186</v>
      </c>
      <c r="Q6" s="30" t="s">
        <v>72</v>
      </c>
      <c r="R6" s="30" t="s">
        <v>71</v>
      </c>
    </row>
    <row r="7" spans="1:18" x14ac:dyDescent="0.15">
      <c r="A7" s="45">
        <v>1</v>
      </c>
      <c r="B7" s="30"/>
      <c r="C7" s="210" t="s">
        <v>395</v>
      </c>
      <c r="D7" s="32">
        <f>IF(C7=namelist!$C$8,ROW(),"")</f>
        <v>7</v>
      </c>
      <c r="E7" s="32" t="str">
        <f>IF(C7=namelist!$C$10,ROW(),"")</f>
        <v/>
      </c>
      <c r="F7" s="210" t="s">
        <v>396</v>
      </c>
      <c r="G7" s="30"/>
      <c r="H7" s="30" t="s">
        <v>399</v>
      </c>
      <c r="I7" s="30"/>
      <c r="J7" s="30"/>
      <c r="K7" s="30"/>
      <c r="L7" s="31"/>
      <c r="M7" s="30"/>
      <c r="N7" s="31"/>
      <c r="O7" s="32">
        <v>1</v>
      </c>
      <c r="P7" s="30" t="s">
        <v>413</v>
      </c>
      <c r="Q7" s="30" t="s">
        <v>195</v>
      </c>
      <c r="R7" s="30" t="s">
        <v>196</v>
      </c>
    </row>
    <row r="8" spans="1:18" x14ac:dyDescent="0.15">
      <c r="A8" s="45">
        <v>2</v>
      </c>
      <c r="B8" s="30"/>
      <c r="C8" s="210" t="s">
        <v>395</v>
      </c>
      <c r="D8" s="32">
        <f>IF(C8=namelist!$C$8,ROW(),"")</f>
        <v>8</v>
      </c>
      <c r="E8" s="32" t="str">
        <f>IF(C8=namelist!$C$10,ROW(),"")</f>
        <v/>
      </c>
      <c r="F8" s="210" t="s">
        <v>396</v>
      </c>
      <c r="G8" s="30"/>
      <c r="H8" s="30" t="s">
        <v>400</v>
      </c>
      <c r="I8" s="30"/>
      <c r="J8" s="30"/>
      <c r="K8" s="30"/>
      <c r="L8" s="31"/>
      <c r="M8" s="30"/>
      <c r="N8" s="31"/>
      <c r="O8" s="32">
        <v>2</v>
      </c>
      <c r="P8" s="30"/>
      <c r="Q8" s="30" t="s">
        <v>197</v>
      </c>
      <c r="R8" s="30" t="s">
        <v>196</v>
      </c>
    </row>
    <row r="9" spans="1:18" x14ac:dyDescent="0.15">
      <c r="A9" s="45">
        <v>3</v>
      </c>
      <c r="B9" s="30"/>
      <c r="C9" s="210" t="s">
        <v>395</v>
      </c>
      <c r="D9" s="32">
        <f>IF(C9=namelist!$C$8,ROW(),"")</f>
        <v>9</v>
      </c>
      <c r="E9" s="32" t="str">
        <f>IF(C9=namelist!$C$10,ROW(),"")</f>
        <v/>
      </c>
      <c r="F9" s="210" t="s">
        <v>396</v>
      </c>
      <c r="G9" s="30"/>
      <c r="H9" s="30" t="s">
        <v>401</v>
      </c>
      <c r="I9" s="30"/>
      <c r="J9" s="30"/>
      <c r="K9" s="30"/>
      <c r="L9" s="31"/>
      <c r="M9" s="30"/>
      <c r="N9" s="31"/>
      <c r="O9" s="32">
        <v>3</v>
      </c>
      <c r="P9" s="30"/>
      <c r="Q9" s="30" t="s">
        <v>197</v>
      </c>
      <c r="R9" s="30" t="s">
        <v>196</v>
      </c>
    </row>
    <row r="10" spans="1:18" x14ac:dyDescent="0.15">
      <c r="A10" s="45">
        <v>4</v>
      </c>
      <c r="B10" s="30"/>
      <c r="C10" s="210" t="s">
        <v>395</v>
      </c>
      <c r="D10" s="32">
        <f>IF(C10=namelist!$C$8,ROW(),"")</f>
        <v>10</v>
      </c>
      <c r="E10" s="32" t="str">
        <f>IF(C10=namelist!$C$10,ROW(),"")</f>
        <v/>
      </c>
      <c r="F10" s="210" t="s">
        <v>396</v>
      </c>
      <c r="G10" s="30"/>
      <c r="H10" s="30" t="s">
        <v>402</v>
      </c>
      <c r="I10" s="30"/>
      <c r="J10" s="30"/>
      <c r="K10" s="30"/>
      <c r="L10" s="31"/>
      <c r="M10" s="30"/>
      <c r="N10" s="31"/>
      <c r="O10" s="32">
        <v>4</v>
      </c>
      <c r="P10" s="30"/>
      <c r="Q10" s="30" t="s">
        <v>195</v>
      </c>
      <c r="R10" s="30" t="s">
        <v>196</v>
      </c>
    </row>
    <row r="11" spans="1:18" x14ac:dyDescent="0.15">
      <c r="A11" s="45">
        <v>5</v>
      </c>
      <c r="B11" s="30"/>
      <c r="C11" s="210" t="s">
        <v>395</v>
      </c>
      <c r="D11" s="32">
        <f>IF(C11=namelist!$C$8,ROW(),"")</f>
        <v>11</v>
      </c>
      <c r="E11" s="32" t="str">
        <f>IF(C11=namelist!$C$10,ROW(),"")</f>
        <v/>
      </c>
      <c r="F11" s="210" t="s">
        <v>396</v>
      </c>
      <c r="G11" s="30"/>
      <c r="H11" s="30" t="s">
        <v>403</v>
      </c>
      <c r="I11" s="30"/>
      <c r="J11" s="30"/>
      <c r="K11" s="30"/>
      <c r="L11" s="31"/>
      <c r="M11" s="30"/>
      <c r="N11" s="31"/>
      <c r="O11" s="32">
        <v>5</v>
      </c>
      <c r="P11" s="30"/>
      <c r="Q11" s="30" t="s">
        <v>197</v>
      </c>
      <c r="R11" s="30" t="s">
        <v>196</v>
      </c>
    </row>
    <row r="12" spans="1:18" x14ac:dyDescent="0.15">
      <c r="A12" s="45">
        <v>6</v>
      </c>
      <c r="B12" s="30"/>
      <c r="C12" s="210" t="s">
        <v>395</v>
      </c>
      <c r="D12" s="32">
        <f>IF(C12=namelist!$C$8,ROW(),"")</f>
        <v>12</v>
      </c>
      <c r="E12" s="32" t="str">
        <f>IF(C12=namelist!$C$10,ROW(),"")</f>
        <v/>
      </c>
      <c r="F12" s="210" t="s">
        <v>396</v>
      </c>
      <c r="G12" s="30"/>
      <c r="H12" s="30" t="s">
        <v>404</v>
      </c>
      <c r="I12" s="30"/>
      <c r="J12" s="30"/>
      <c r="K12" s="30"/>
      <c r="L12" s="31"/>
      <c r="M12" s="30"/>
      <c r="N12" s="31"/>
      <c r="O12" s="32">
        <v>6</v>
      </c>
      <c r="P12" s="30"/>
      <c r="Q12" s="30" t="s">
        <v>197</v>
      </c>
      <c r="R12" s="30" t="s">
        <v>196</v>
      </c>
    </row>
    <row r="13" spans="1:18" x14ac:dyDescent="0.15">
      <c r="A13" s="45">
        <v>7</v>
      </c>
      <c r="B13" s="30"/>
      <c r="C13" s="210" t="s">
        <v>395</v>
      </c>
      <c r="D13" s="32">
        <f>IF(C13=namelist!$C$8,ROW(),"")</f>
        <v>13</v>
      </c>
      <c r="E13" s="32" t="str">
        <f>IF(C13=namelist!$C$10,ROW(),"")</f>
        <v/>
      </c>
      <c r="F13" s="210" t="s">
        <v>396</v>
      </c>
      <c r="G13" s="30"/>
      <c r="H13" s="30" t="s">
        <v>405</v>
      </c>
      <c r="I13" s="30"/>
      <c r="J13" s="30"/>
      <c r="K13" s="30"/>
      <c r="L13" s="31"/>
      <c r="M13" s="30"/>
      <c r="N13" s="31"/>
      <c r="O13" s="32">
        <v>7</v>
      </c>
      <c r="P13" s="30"/>
      <c r="Q13" s="30" t="s">
        <v>197</v>
      </c>
      <c r="R13" s="30" t="s">
        <v>196</v>
      </c>
    </row>
    <row r="14" spans="1:18" x14ac:dyDescent="0.15">
      <c r="A14" s="45">
        <v>8</v>
      </c>
      <c r="B14" s="30"/>
      <c r="C14" s="210" t="s">
        <v>395</v>
      </c>
      <c r="D14" s="32">
        <f>IF(C14=namelist!$C$8,ROW(),"")</f>
        <v>14</v>
      </c>
      <c r="E14" s="32" t="str">
        <f>IF(C14=namelist!$C$10,ROW(),"")</f>
        <v/>
      </c>
      <c r="F14" s="210" t="s">
        <v>396</v>
      </c>
      <c r="G14" s="30"/>
      <c r="H14" s="30" t="s">
        <v>406</v>
      </c>
      <c r="I14" s="30"/>
      <c r="J14" s="30"/>
      <c r="K14" s="30"/>
      <c r="L14" s="31"/>
      <c r="M14" s="30"/>
      <c r="N14" s="31"/>
      <c r="O14" s="32">
        <v>8</v>
      </c>
      <c r="P14" s="30"/>
      <c r="Q14" s="30" t="s">
        <v>197</v>
      </c>
      <c r="R14" s="30" t="s">
        <v>196</v>
      </c>
    </row>
    <row r="15" spans="1:18" x14ac:dyDescent="0.15">
      <c r="A15" s="45">
        <v>9</v>
      </c>
      <c r="B15" s="30"/>
      <c r="C15" s="210" t="s">
        <v>395</v>
      </c>
      <c r="D15" s="32">
        <f>IF(C15=namelist!$C$8,ROW(),"")</f>
        <v>15</v>
      </c>
      <c r="E15" s="32" t="str">
        <f>IF(C15=namelist!$C$10,ROW(),"")</f>
        <v/>
      </c>
      <c r="F15" s="210" t="s">
        <v>396</v>
      </c>
      <c r="G15" s="30"/>
      <c r="H15" s="30" t="s">
        <v>407</v>
      </c>
      <c r="I15" s="30"/>
      <c r="J15" s="30"/>
      <c r="K15" s="30"/>
      <c r="L15" s="31"/>
      <c r="M15" s="30"/>
      <c r="N15" s="31"/>
      <c r="O15" s="32">
        <v>9</v>
      </c>
      <c r="P15" s="30"/>
      <c r="Q15" s="30" t="s">
        <v>197</v>
      </c>
      <c r="R15" s="30" t="s">
        <v>196</v>
      </c>
    </row>
    <row r="16" spans="1:18" x14ac:dyDescent="0.15">
      <c r="A16" s="45">
        <v>10</v>
      </c>
      <c r="B16" s="30"/>
      <c r="C16" s="210" t="s">
        <v>395</v>
      </c>
      <c r="D16" s="32">
        <f>IF(C16=namelist!$C$8,ROW(),"")</f>
        <v>16</v>
      </c>
      <c r="E16" s="32" t="str">
        <f>IF(C16=namelist!$C$10,ROW(),"")</f>
        <v/>
      </c>
      <c r="F16" s="210" t="s">
        <v>396</v>
      </c>
      <c r="G16" s="30"/>
      <c r="H16" s="30" t="s">
        <v>414</v>
      </c>
      <c r="I16" s="30"/>
      <c r="J16" s="30"/>
      <c r="K16" s="30"/>
      <c r="L16" s="31"/>
      <c r="M16" s="30"/>
      <c r="N16" s="31"/>
      <c r="O16" s="32">
        <v>10</v>
      </c>
      <c r="P16" s="30"/>
      <c r="Q16" s="30" t="s">
        <v>197</v>
      </c>
      <c r="R16" s="30" t="s">
        <v>196</v>
      </c>
    </row>
    <row r="17" spans="1:18" x14ac:dyDescent="0.15">
      <c r="A17" s="45">
        <v>11</v>
      </c>
      <c r="B17" s="30"/>
      <c r="C17" s="210" t="s">
        <v>395</v>
      </c>
      <c r="D17" s="32">
        <f>IF(C17=namelist!$C$8,ROW(),"")</f>
        <v>17</v>
      </c>
      <c r="E17" s="32" t="str">
        <f>IF(C17=namelist!$C$10,ROW(),"")</f>
        <v/>
      </c>
      <c r="F17" s="210" t="s">
        <v>396</v>
      </c>
      <c r="G17" s="30"/>
      <c r="H17" s="30" t="s">
        <v>422</v>
      </c>
      <c r="I17" s="30"/>
      <c r="J17" s="30"/>
      <c r="K17" s="30"/>
      <c r="L17" s="31"/>
      <c r="M17" s="30"/>
      <c r="N17" s="31"/>
      <c r="O17" s="32">
        <v>11</v>
      </c>
      <c r="P17" s="30"/>
      <c r="Q17" s="30" t="s">
        <v>197</v>
      </c>
      <c r="R17" s="30" t="s">
        <v>196</v>
      </c>
    </row>
    <row r="18" spans="1:18" x14ac:dyDescent="0.15">
      <c r="A18" s="45">
        <v>12</v>
      </c>
      <c r="B18" s="30"/>
      <c r="C18" s="210" t="s">
        <v>395</v>
      </c>
      <c r="D18" s="32">
        <f>IF(C18=namelist!$C$8,ROW(),"")</f>
        <v>18</v>
      </c>
      <c r="E18" s="32" t="str">
        <f>IF(C18=namelist!$C$10,ROW(),"")</f>
        <v/>
      </c>
      <c r="F18" s="210" t="s">
        <v>396</v>
      </c>
      <c r="G18" s="30"/>
      <c r="H18" s="30" t="s">
        <v>424</v>
      </c>
      <c r="I18" s="30"/>
      <c r="J18" s="30"/>
      <c r="K18" s="30"/>
      <c r="L18" s="31"/>
      <c r="M18" s="30"/>
      <c r="N18" s="31"/>
      <c r="O18" s="32">
        <v>12</v>
      </c>
      <c r="P18" s="30"/>
      <c r="Q18" s="30" t="s">
        <v>195</v>
      </c>
      <c r="R18" s="30" t="s">
        <v>196</v>
      </c>
    </row>
    <row r="19" spans="1:18" x14ac:dyDescent="0.15">
      <c r="A19" s="45">
        <v>13</v>
      </c>
      <c r="B19" s="30"/>
      <c r="C19" s="210" t="s">
        <v>395</v>
      </c>
      <c r="D19" s="32">
        <f>IF(C19=namelist!$C$8,ROW(),"")</f>
        <v>19</v>
      </c>
      <c r="E19" s="32" t="str">
        <f>IF(C19=namelist!$C$10,ROW(),"")</f>
        <v/>
      </c>
      <c r="F19" s="210" t="s">
        <v>396</v>
      </c>
      <c r="G19" s="30"/>
      <c r="H19" s="30" t="s">
        <v>423</v>
      </c>
      <c r="I19" s="30"/>
      <c r="J19" s="30"/>
      <c r="K19" s="30"/>
      <c r="L19" s="31"/>
      <c r="M19" s="30"/>
      <c r="N19" s="31"/>
      <c r="O19" s="32">
        <v>13</v>
      </c>
      <c r="P19" s="30"/>
      <c r="Q19" s="30" t="s">
        <v>197</v>
      </c>
      <c r="R19" s="30" t="s">
        <v>196</v>
      </c>
    </row>
    <row r="20" spans="1:18" x14ac:dyDescent="0.15">
      <c r="A20" s="45">
        <v>14</v>
      </c>
      <c r="B20" s="30"/>
      <c r="C20" s="210" t="s">
        <v>395</v>
      </c>
      <c r="D20" s="32">
        <f>IF(C20=namelist!$C$8,ROW(),"")</f>
        <v>20</v>
      </c>
      <c r="E20" s="32" t="str">
        <f>IF(C20=namelist!$C$10,ROW(),"")</f>
        <v/>
      </c>
      <c r="F20" s="210" t="s">
        <v>396</v>
      </c>
      <c r="G20" s="30"/>
      <c r="H20" s="30" t="s">
        <v>425</v>
      </c>
      <c r="I20" s="30"/>
      <c r="J20" s="30"/>
      <c r="K20" s="30"/>
      <c r="L20" s="31"/>
      <c r="M20" s="30"/>
      <c r="N20" s="31"/>
      <c r="O20" s="32">
        <v>14</v>
      </c>
      <c r="P20" s="30"/>
      <c r="Q20" s="30" t="s">
        <v>195</v>
      </c>
      <c r="R20" s="30" t="s">
        <v>196</v>
      </c>
    </row>
    <row r="21" spans="1:18" x14ac:dyDescent="0.15">
      <c r="A21" s="45">
        <v>15</v>
      </c>
      <c r="B21" s="30"/>
      <c r="C21" s="210" t="s">
        <v>395</v>
      </c>
      <c r="D21" s="32">
        <f>IF(C21=namelist!$C$8,ROW(),"")</f>
        <v>21</v>
      </c>
      <c r="E21" s="32" t="str">
        <f>IF(C21=namelist!$C$10,ROW(),"")</f>
        <v/>
      </c>
      <c r="F21" s="210" t="s">
        <v>396</v>
      </c>
      <c r="G21" s="30"/>
      <c r="H21" s="30" t="s">
        <v>426</v>
      </c>
      <c r="I21" s="30"/>
      <c r="J21" s="30"/>
      <c r="K21" s="30"/>
      <c r="L21" s="31"/>
      <c r="M21" s="30"/>
      <c r="N21" s="31"/>
      <c r="O21" s="32">
        <v>15</v>
      </c>
      <c r="P21" s="30"/>
      <c r="Q21" s="30" t="s">
        <v>197</v>
      </c>
      <c r="R21" s="30" t="s">
        <v>198</v>
      </c>
    </row>
    <row r="22" spans="1:18" x14ac:dyDescent="0.15">
      <c r="A22" s="45">
        <v>16</v>
      </c>
      <c r="B22" s="30"/>
      <c r="C22" s="210" t="s">
        <v>395</v>
      </c>
      <c r="D22" s="32">
        <f>IF(C22=namelist!$C$8,ROW(),"")</f>
        <v>22</v>
      </c>
      <c r="E22" s="32" t="str">
        <f>IF(C22=namelist!$C$10,ROW(),"")</f>
        <v/>
      </c>
      <c r="F22" s="210" t="s">
        <v>396</v>
      </c>
      <c r="G22" s="30"/>
      <c r="H22" s="30" t="s">
        <v>427</v>
      </c>
      <c r="I22" s="30"/>
      <c r="J22" s="30"/>
      <c r="K22" s="30"/>
      <c r="L22" s="31"/>
      <c r="M22" s="30"/>
      <c r="N22" s="31"/>
      <c r="O22" s="32">
        <v>16</v>
      </c>
      <c r="P22" s="30"/>
      <c r="Q22" s="30" t="s">
        <v>197</v>
      </c>
      <c r="R22" s="30" t="s">
        <v>198</v>
      </c>
    </row>
    <row r="23" spans="1:18" x14ac:dyDescent="0.15">
      <c r="A23" s="45">
        <v>17</v>
      </c>
      <c r="B23" s="30"/>
      <c r="C23" s="210" t="s">
        <v>397</v>
      </c>
      <c r="D23" s="32" t="str">
        <f>IF(C23=namelist!$C$8,ROW(),"")</f>
        <v/>
      </c>
      <c r="E23" s="32">
        <f>IF(C23=namelist!$C$10,ROW(),"")</f>
        <v>23</v>
      </c>
      <c r="F23" s="210" t="s">
        <v>398</v>
      </c>
      <c r="G23" s="30"/>
      <c r="H23" s="30" t="s">
        <v>408</v>
      </c>
      <c r="I23" s="30"/>
      <c r="J23" s="30"/>
      <c r="K23" s="30"/>
      <c r="L23" s="31"/>
      <c r="M23" s="30"/>
      <c r="N23" s="31"/>
      <c r="O23" s="32">
        <v>1</v>
      </c>
      <c r="P23" s="30"/>
      <c r="Q23" s="30" t="s">
        <v>197</v>
      </c>
      <c r="R23" s="30" t="s">
        <v>198</v>
      </c>
    </row>
    <row r="24" spans="1:18" x14ac:dyDescent="0.15">
      <c r="A24" s="45">
        <v>18</v>
      </c>
      <c r="B24" s="30"/>
      <c r="C24" s="210" t="s">
        <v>397</v>
      </c>
      <c r="D24" s="32" t="str">
        <f>IF(C24=namelist!$C$8,ROW(),"")</f>
        <v/>
      </c>
      <c r="E24" s="32">
        <f>IF(C24=namelist!$C$10,ROW(),"")</f>
        <v>24</v>
      </c>
      <c r="F24" s="210" t="s">
        <v>398</v>
      </c>
      <c r="G24" s="30"/>
      <c r="H24" s="30" t="s">
        <v>409</v>
      </c>
      <c r="I24" s="30"/>
      <c r="J24" s="30"/>
      <c r="K24" s="30"/>
      <c r="L24" s="31"/>
      <c r="M24" s="30"/>
      <c r="N24" s="31"/>
      <c r="O24" s="32">
        <v>2</v>
      </c>
      <c r="P24" s="30"/>
      <c r="Q24" s="30" t="s">
        <v>197</v>
      </c>
      <c r="R24" s="30" t="s">
        <v>198</v>
      </c>
    </row>
    <row r="25" spans="1:18" x14ac:dyDescent="0.15">
      <c r="A25" s="45">
        <v>19</v>
      </c>
      <c r="B25" s="30"/>
      <c r="C25" s="210" t="s">
        <v>397</v>
      </c>
      <c r="D25" s="32" t="str">
        <f>IF(C25=namelist!$C$8,ROW(),"")</f>
        <v/>
      </c>
      <c r="E25" s="32">
        <f>IF(C25=namelist!$C$10,ROW(),"")</f>
        <v>25</v>
      </c>
      <c r="F25" s="210" t="s">
        <v>398</v>
      </c>
      <c r="G25" s="30"/>
      <c r="H25" s="30" t="s">
        <v>410</v>
      </c>
      <c r="I25" s="30"/>
      <c r="J25" s="30"/>
      <c r="K25" s="30"/>
      <c r="L25" s="31"/>
      <c r="M25" s="30"/>
      <c r="N25" s="31"/>
      <c r="O25" s="32">
        <v>3</v>
      </c>
      <c r="P25" s="30"/>
      <c r="Q25" s="30" t="s">
        <v>197</v>
      </c>
      <c r="R25" s="30" t="s">
        <v>198</v>
      </c>
    </row>
    <row r="26" spans="1:18" x14ac:dyDescent="0.15">
      <c r="A26" s="45">
        <v>20</v>
      </c>
      <c r="B26" s="30"/>
      <c r="C26" s="210" t="s">
        <v>397</v>
      </c>
      <c r="D26" s="32" t="str">
        <f>IF(C26=namelist!$C$8,ROW(),"")</f>
        <v/>
      </c>
      <c r="E26" s="32">
        <f>IF(C26=namelist!$C$10,ROW(),"")</f>
        <v>26</v>
      </c>
      <c r="F26" s="210" t="s">
        <v>398</v>
      </c>
      <c r="G26" s="30"/>
      <c r="H26" s="30" t="s">
        <v>411</v>
      </c>
      <c r="I26" s="30"/>
      <c r="J26" s="30"/>
      <c r="K26" s="30"/>
      <c r="L26" s="31"/>
      <c r="M26" s="30"/>
      <c r="N26" s="31"/>
      <c r="O26" s="32">
        <v>4</v>
      </c>
      <c r="P26" s="30"/>
      <c r="Q26" s="30" t="s">
        <v>197</v>
      </c>
      <c r="R26" s="30" t="s">
        <v>198</v>
      </c>
    </row>
    <row r="27" spans="1:18" x14ac:dyDescent="0.15">
      <c r="A27" s="45">
        <v>21</v>
      </c>
      <c r="B27" s="30"/>
      <c r="C27" s="210" t="s">
        <v>397</v>
      </c>
      <c r="D27" s="32" t="str">
        <f>IF(C27=namelist!$C$8,ROW(),"")</f>
        <v/>
      </c>
      <c r="E27" s="32">
        <f>IF(C27=namelist!$C$10,ROW(),"")</f>
        <v>27</v>
      </c>
      <c r="F27" s="210" t="s">
        <v>398</v>
      </c>
      <c r="G27" s="30"/>
      <c r="H27" s="30" t="s">
        <v>412</v>
      </c>
      <c r="I27" s="30"/>
      <c r="J27" s="30"/>
      <c r="K27" s="30"/>
      <c r="L27" s="31"/>
      <c r="M27" s="30"/>
      <c r="N27" s="31"/>
      <c r="O27" s="32">
        <v>5</v>
      </c>
      <c r="P27" s="30"/>
      <c r="Q27" s="30" t="s">
        <v>199</v>
      </c>
      <c r="R27" s="30" t="s">
        <v>198</v>
      </c>
    </row>
    <row r="28" spans="1:18" x14ac:dyDescent="0.15">
      <c r="A28" s="45">
        <v>22</v>
      </c>
      <c r="B28" s="30"/>
      <c r="C28" s="210" t="s">
        <v>397</v>
      </c>
      <c r="D28" s="32" t="str">
        <f>IF(C28=namelist!$C$8,ROW(),"")</f>
        <v/>
      </c>
      <c r="E28" s="32">
        <f>IF(C28=namelist!$C$10,ROW(),"")</f>
        <v>28</v>
      </c>
      <c r="F28" s="210" t="s">
        <v>398</v>
      </c>
      <c r="G28" s="30"/>
      <c r="H28" s="30" t="s">
        <v>415</v>
      </c>
      <c r="I28" s="30"/>
      <c r="J28" s="30"/>
      <c r="K28" s="30"/>
      <c r="L28" s="31"/>
      <c r="M28" s="30"/>
      <c r="N28" s="31"/>
      <c r="O28" s="32">
        <v>6</v>
      </c>
      <c r="P28" s="30" t="s">
        <v>413</v>
      </c>
      <c r="Q28" s="30" t="s">
        <v>197</v>
      </c>
      <c r="R28" s="30" t="s">
        <v>198</v>
      </c>
    </row>
    <row r="29" spans="1:18" x14ac:dyDescent="0.15">
      <c r="A29" s="45">
        <v>23</v>
      </c>
      <c r="B29" s="30"/>
      <c r="C29" s="210" t="s">
        <v>397</v>
      </c>
      <c r="D29" s="32" t="str">
        <f>IF(C29=namelist!$C$8,ROW(),"")</f>
        <v/>
      </c>
      <c r="E29" s="32">
        <f>IF(C29=namelist!$C$10,ROW(),"")</f>
        <v>29</v>
      </c>
      <c r="F29" s="210" t="s">
        <v>398</v>
      </c>
      <c r="G29" s="30"/>
      <c r="H29" s="30" t="s">
        <v>428</v>
      </c>
      <c r="I29" s="30"/>
      <c r="J29" s="30"/>
      <c r="K29" s="30"/>
      <c r="L29" s="31"/>
      <c r="M29" s="30"/>
      <c r="N29" s="31"/>
      <c r="O29" s="32">
        <v>7</v>
      </c>
      <c r="P29" s="30"/>
      <c r="Q29" s="30" t="s">
        <v>197</v>
      </c>
      <c r="R29" s="30" t="s">
        <v>198</v>
      </c>
    </row>
    <row r="30" spans="1:18" x14ac:dyDescent="0.15">
      <c r="A30" s="45">
        <v>24</v>
      </c>
      <c r="B30" s="30"/>
      <c r="C30" s="210" t="s">
        <v>397</v>
      </c>
      <c r="D30" s="32" t="str">
        <f>IF(C30=namelist!$C$8,ROW(),"")</f>
        <v/>
      </c>
      <c r="E30" s="32">
        <f>IF(C30=namelist!$C$10,ROW(),"")</f>
        <v>30</v>
      </c>
      <c r="F30" s="210" t="s">
        <v>398</v>
      </c>
      <c r="G30" s="30"/>
      <c r="H30" s="30" t="s">
        <v>429</v>
      </c>
      <c r="I30" s="30"/>
      <c r="J30" s="30"/>
      <c r="K30" s="30"/>
      <c r="L30" s="31"/>
      <c r="M30" s="30"/>
      <c r="N30" s="31"/>
      <c r="O30" s="32">
        <v>8</v>
      </c>
      <c r="P30" s="30"/>
      <c r="Q30" s="30" t="s">
        <v>199</v>
      </c>
      <c r="R30" s="30" t="s">
        <v>198</v>
      </c>
    </row>
    <row r="31" spans="1:18" x14ac:dyDescent="0.15">
      <c r="A31" s="45">
        <v>25</v>
      </c>
      <c r="B31" s="30"/>
      <c r="C31" s="210" t="s">
        <v>397</v>
      </c>
      <c r="D31" s="32" t="str">
        <f>IF(C31=namelist!$C$8,ROW(),"")</f>
        <v/>
      </c>
      <c r="E31" s="32">
        <f>IF(C31=namelist!$C$10,ROW(),"")</f>
        <v>31</v>
      </c>
      <c r="F31" s="210" t="s">
        <v>398</v>
      </c>
      <c r="G31" s="30"/>
      <c r="H31" s="30" t="s">
        <v>430</v>
      </c>
      <c r="I31" s="30"/>
      <c r="J31" s="30"/>
      <c r="K31" s="30"/>
      <c r="L31" s="31"/>
      <c r="M31" s="30"/>
      <c r="N31" s="31"/>
      <c r="O31" s="32">
        <v>9</v>
      </c>
      <c r="P31" s="30"/>
      <c r="Q31" s="30" t="s">
        <v>195</v>
      </c>
      <c r="R31" s="30" t="s">
        <v>198</v>
      </c>
    </row>
    <row r="32" spans="1:18" x14ac:dyDescent="0.15">
      <c r="A32" s="45">
        <v>26</v>
      </c>
      <c r="B32" s="30"/>
      <c r="C32" s="210" t="s">
        <v>397</v>
      </c>
      <c r="D32" s="32" t="str">
        <f>IF(C32=namelist!$C$8,ROW(),"")</f>
        <v/>
      </c>
      <c r="E32" s="32">
        <f>IF(C32=namelist!$C$10,ROW(),"")</f>
        <v>32</v>
      </c>
      <c r="F32" s="210" t="s">
        <v>398</v>
      </c>
      <c r="G32" s="30"/>
      <c r="H32" s="30" t="s">
        <v>432</v>
      </c>
      <c r="I32" s="30"/>
      <c r="J32" s="30"/>
      <c r="K32" s="30"/>
      <c r="L32" s="31"/>
      <c r="M32" s="30"/>
      <c r="N32" s="31"/>
      <c r="O32" s="32">
        <v>10</v>
      </c>
      <c r="P32" s="30"/>
      <c r="Q32" s="30" t="s">
        <v>197</v>
      </c>
      <c r="R32" s="30" t="s">
        <v>198</v>
      </c>
    </row>
    <row r="33" spans="1:18" x14ac:dyDescent="0.15">
      <c r="A33" s="45">
        <v>27</v>
      </c>
      <c r="B33" s="30"/>
      <c r="C33" s="210" t="s">
        <v>397</v>
      </c>
      <c r="D33" s="32" t="str">
        <f>IF(C33=namelist!$C$8,ROW(),"")</f>
        <v/>
      </c>
      <c r="E33" s="32">
        <f>IF(C33=namelist!$C$10,ROW(),"")</f>
        <v>33</v>
      </c>
      <c r="F33" s="210" t="s">
        <v>398</v>
      </c>
      <c r="G33" s="30"/>
      <c r="H33" s="30" t="s">
        <v>433</v>
      </c>
      <c r="I33" s="30"/>
      <c r="J33" s="30"/>
      <c r="K33" s="30"/>
      <c r="L33" s="31"/>
      <c r="M33" s="30"/>
      <c r="N33" s="31"/>
      <c r="O33" s="32">
        <v>11</v>
      </c>
      <c r="P33" s="30"/>
      <c r="Q33" s="30" t="s">
        <v>197</v>
      </c>
      <c r="R33" s="30" t="s">
        <v>198</v>
      </c>
    </row>
    <row r="34" spans="1:18" x14ac:dyDescent="0.15">
      <c r="A34" s="45">
        <v>28</v>
      </c>
      <c r="B34" s="30"/>
      <c r="C34" s="210" t="s">
        <v>397</v>
      </c>
      <c r="D34" s="32" t="str">
        <f>IF(C34=namelist!$C$8,ROW(),"")</f>
        <v/>
      </c>
      <c r="E34" s="32">
        <f>IF(C34=namelist!$C$10,ROW(),"")</f>
        <v>34</v>
      </c>
      <c r="F34" s="210" t="s">
        <v>398</v>
      </c>
      <c r="G34" s="30"/>
      <c r="H34" s="30" t="s">
        <v>434</v>
      </c>
      <c r="I34" s="30"/>
      <c r="J34" s="30"/>
      <c r="K34" s="30"/>
      <c r="L34" s="31"/>
      <c r="M34" s="30"/>
      <c r="N34" s="31"/>
      <c r="O34" s="32">
        <v>12</v>
      </c>
      <c r="P34" s="30"/>
      <c r="Q34" s="30" t="s">
        <v>197</v>
      </c>
      <c r="R34" s="30" t="s">
        <v>198</v>
      </c>
    </row>
    <row r="35" spans="1:18" x14ac:dyDescent="0.15">
      <c r="A35" s="45">
        <v>29</v>
      </c>
      <c r="B35" s="30"/>
      <c r="C35" s="210" t="s">
        <v>397</v>
      </c>
      <c r="D35" s="32" t="str">
        <f>IF(C35=namelist!$C$8,ROW(),"")</f>
        <v/>
      </c>
      <c r="E35" s="32">
        <f>IF(C35=namelist!$C$10,ROW(),"")</f>
        <v>35</v>
      </c>
      <c r="F35" s="210" t="s">
        <v>398</v>
      </c>
      <c r="G35" s="30"/>
      <c r="H35" s="30" t="s">
        <v>435</v>
      </c>
      <c r="I35" s="30"/>
      <c r="J35" s="30"/>
      <c r="K35" s="30"/>
      <c r="L35" s="31"/>
      <c r="M35" s="30"/>
      <c r="N35" s="31"/>
      <c r="O35" s="32">
        <v>13</v>
      </c>
      <c r="P35" s="30"/>
      <c r="Q35" s="30" t="s">
        <v>197</v>
      </c>
      <c r="R35" s="30" t="s">
        <v>200</v>
      </c>
    </row>
    <row r="36" spans="1:18" x14ac:dyDescent="0.15">
      <c r="A36" s="45">
        <v>30</v>
      </c>
      <c r="B36" s="30"/>
      <c r="C36" s="210" t="s">
        <v>397</v>
      </c>
      <c r="D36" s="32" t="str">
        <f>IF(C36=namelist!$C$8,ROW(),"")</f>
        <v/>
      </c>
      <c r="E36" s="32">
        <f>IF(C36=namelist!$C$10,ROW(),"")</f>
        <v>36</v>
      </c>
      <c r="F36" s="210" t="s">
        <v>398</v>
      </c>
      <c r="G36" s="30"/>
      <c r="H36" s="30" t="s">
        <v>438</v>
      </c>
      <c r="I36" s="30"/>
      <c r="J36" s="30"/>
      <c r="K36" s="30"/>
      <c r="L36" s="31"/>
      <c r="M36" s="30"/>
      <c r="N36" s="31"/>
      <c r="O36" s="32">
        <v>14</v>
      </c>
      <c r="P36" s="30"/>
      <c r="Q36" s="30" t="s">
        <v>197</v>
      </c>
      <c r="R36" s="30" t="s">
        <v>200</v>
      </c>
    </row>
    <row r="37" spans="1:18" x14ac:dyDescent="0.15">
      <c r="A37" s="45">
        <v>31</v>
      </c>
      <c r="B37" s="30"/>
      <c r="C37" s="210" t="s">
        <v>397</v>
      </c>
      <c r="D37" s="32" t="str">
        <f>IF(C37=namelist!$C$8,ROW(),"")</f>
        <v/>
      </c>
      <c r="E37" s="32">
        <f>IF(C37=namelist!$C$10,ROW(),"")</f>
        <v>37</v>
      </c>
      <c r="F37" s="210" t="s">
        <v>398</v>
      </c>
      <c r="G37" s="30"/>
      <c r="H37" s="30" t="s">
        <v>437</v>
      </c>
      <c r="I37" s="30"/>
      <c r="J37" s="30"/>
      <c r="K37" s="30"/>
      <c r="L37" s="31"/>
      <c r="M37" s="30"/>
      <c r="N37" s="31"/>
      <c r="O37" s="32">
        <v>15</v>
      </c>
      <c r="P37" s="30"/>
      <c r="Q37" s="30" t="s">
        <v>197</v>
      </c>
      <c r="R37" s="30" t="s">
        <v>200</v>
      </c>
    </row>
    <row r="38" spans="1:18" x14ac:dyDescent="0.15">
      <c r="A38" s="45">
        <v>32</v>
      </c>
      <c r="B38" s="30"/>
      <c r="C38" s="210" t="s">
        <v>397</v>
      </c>
      <c r="D38" s="32" t="str">
        <f>IF(C38=namelist!$C$8,ROW(),"")</f>
        <v/>
      </c>
      <c r="E38" s="32">
        <f>IF(C38=namelist!$C$10,ROW(),"")</f>
        <v>38</v>
      </c>
      <c r="F38" s="210" t="s">
        <v>398</v>
      </c>
      <c r="G38" s="30"/>
      <c r="H38" s="30" t="s">
        <v>436</v>
      </c>
      <c r="I38" s="30"/>
      <c r="J38" s="30"/>
      <c r="K38" s="30"/>
      <c r="L38" s="31"/>
      <c r="M38" s="30"/>
      <c r="N38" s="31"/>
      <c r="O38" s="32">
        <v>16</v>
      </c>
      <c r="P38" s="30"/>
      <c r="Q38" s="30" t="s">
        <v>197</v>
      </c>
      <c r="R38" s="30" t="s">
        <v>200</v>
      </c>
    </row>
    <row r="39" spans="1:18" x14ac:dyDescent="0.15">
      <c r="A39" s="45">
        <v>33</v>
      </c>
      <c r="B39" s="30"/>
      <c r="C39" s="210"/>
      <c r="D39" s="32" t="str">
        <f>IF(C39=namelist!$C$8,ROW(),"")</f>
        <v/>
      </c>
      <c r="E39" s="32" t="str">
        <f>IF(C39=namelist!$C$10,ROW(),"")</f>
        <v/>
      </c>
      <c r="F39" s="210"/>
      <c r="G39" s="30"/>
      <c r="H39" s="30"/>
      <c r="I39" s="30"/>
      <c r="J39" s="30"/>
      <c r="K39" s="30"/>
      <c r="L39" s="31"/>
      <c r="M39" s="30"/>
      <c r="N39" s="31"/>
      <c r="O39" s="32"/>
      <c r="P39" s="30"/>
      <c r="Q39" s="30" t="s">
        <v>197</v>
      </c>
      <c r="R39" s="30" t="s">
        <v>200</v>
      </c>
    </row>
    <row r="40" spans="1:18" x14ac:dyDescent="0.15">
      <c r="A40" s="45">
        <v>34</v>
      </c>
      <c r="B40" s="30"/>
      <c r="C40" s="210"/>
      <c r="D40" s="32" t="str">
        <f>IF(C40=namelist!$C$8,ROW(),"")</f>
        <v/>
      </c>
      <c r="E40" s="32" t="str">
        <f>IF(C40=namelist!$C$10,ROW(),"")</f>
        <v/>
      </c>
      <c r="F40" s="210"/>
      <c r="G40" s="30"/>
      <c r="H40" s="30"/>
      <c r="I40" s="30"/>
      <c r="J40" s="30"/>
      <c r="K40" s="30"/>
      <c r="L40" s="31"/>
      <c r="M40" s="30"/>
      <c r="N40" s="31"/>
      <c r="O40" s="32"/>
      <c r="P40" s="30"/>
      <c r="Q40" s="30" t="s">
        <v>197</v>
      </c>
      <c r="R40" s="30" t="s">
        <v>200</v>
      </c>
    </row>
    <row r="41" spans="1:18" x14ac:dyDescent="0.15">
      <c r="A41" s="45">
        <v>35</v>
      </c>
      <c r="B41" s="30"/>
      <c r="C41" s="210"/>
      <c r="D41" s="32" t="str">
        <f>IF(C41=namelist!$C$8,ROW(),"")</f>
        <v/>
      </c>
      <c r="E41" s="32" t="str">
        <f>IF(C41=namelist!$C$10,ROW(),"")</f>
        <v/>
      </c>
      <c r="F41" s="210"/>
      <c r="G41" s="30"/>
      <c r="H41" s="30"/>
      <c r="I41" s="30"/>
      <c r="J41" s="30"/>
      <c r="K41" s="30"/>
      <c r="L41" s="31"/>
      <c r="M41" s="30"/>
      <c r="N41" s="31"/>
      <c r="O41" s="32"/>
      <c r="P41" s="30"/>
      <c r="Q41" s="30" t="s">
        <v>197</v>
      </c>
      <c r="R41" s="30" t="s">
        <v>200</v>
      </c>
    </row>
    <row r="42" spans="1:18" x14ac:dyDescent="0.15">
      <c r="A42" s="45">
        <v>36</v>
      </c>
      <c r="B42" s="30"/>
      <c r="C42" s="210"/>
      <c r="D42" s="32" t="str">
        <f>IF(C42=namelist!$C$8,ROW(),"")</f>
        <v/>
      </c>
      <c r="E42" s="32" t="str">
        <f>IF(C42=namelist!$C$10,ROW(),"")</f>
        <v/>
      </c>
      <c r="F42" s="210"/>
      <c r="G42" s="30"/>
      <c r="H42" s="30"/>
      <c r="I42" s="30"/>
      <c r="J42" s="30"/>
      <c r="K42" s="30"/>
      <c r="L42" s="31"/>
      <c r="M42" s="30"/>
      <c r="N42" s="31"/>
      <c r="O42" s="32"/>
      <c r="P42" s="30"/>
      <c r="Q42" s="30" t="s">
        <v>197</v>
      </c>
      <c r="R42" s="30" t="s">
        <v>200</v>
      </c>
    </row>
    <row r="43" spans="1:18" x14ac:dyDescent="0.15">
      <c r="A43" s="45">
        <v>37</v>
      </c>
      <c r="B43" s="30"/>
      <c r="C43" s="210"/>
      <c r="D43" s="32" t="str">
        <f>IF(C43=namelist!$C$8,ROW(),"")</f>
        <v/>
      </c>
      <c r="E43" s="32" t="str">
        <f>IF(C43=namelist!$C$10,ROW(),"")</f>
        <v/>
      </c>
      <c r="F43" s="210"/>
      <c r="G43" s="30"/>
      <c r="H43" s="30"/>
      <c r="I43" s="30"/>
      <c r="J43" s="30"/>
      <c r="K43" s="30"/>
      <c r="L43" s="31"/>
      <c r="M43" s="30"/>
      <c r="N43" s="31"/>
      <c r="O43" s="32"/>
      <c r="P43" s="30"/>
      <c r="Q43" s="30" t="s">
        <v>197</v>
      </c>
      <c r="R43" s="30" t="s">
        <v>200</v>
      </c>
    </row>
    <row r="44" spans="1:18" x14ac:dyDescent="0.15">
      <c r="A44" s="45">
        <v>38</v>
      </c>
      <c r="B44" s="30"/>
      <c r="C44" s="210"/>
      <c r="D44" s="32" t="str">
        <f>IF(C44=namelist!$C$8,ROW(),"")</f>
        <v/>
      </c>
      <c r="E44" s="32" t="str">
        <f>IF(C44=namelist!$C$10,ROW(),"")</f>
        <v/>
      </c>
      <c r="F44" s="210"/>
      <c r="G44" s="30"/>
      <c r="H44" s="30"/>
      <c r="I44" s="30"/>
      <c r="J44" s="30"/>
      <c r="K44" s="30"/>
      <c r="L44" s="31"/>
      <c r="M44" s="30"/>
      <c r="N44" s="31"/>
      <c r="O44" s="32"/>
      <c r="P44" s="30"/>
      <c r="Q44" s="30" t="s">
        <v>197</v>
      </c>
      <c r="R44" s="30" t="s">
        <v>200</v>
      </c>
    </row>
    <row r="45" spans="1:18" x14ac:dyDescent="0.15">
      <c r="A45" s="45">
        <v>39</v>
      </c>
      <c r="B45" s="30"/>
      <c r="C45" s="210"/>
      <c r="D45" s="32" t="str">
        <f>IF(C45=namelist!$C$8,ROW(),"")</f>
        <v/>
      </c>
      <c r="E45" s="32" t="str">
        <f>IF(C45=namelist!$C$10,ROW(),"")</f>
        <v/>
      </c>
      <c r="F45" s="210"/>
      <c r="G45" s="30"/>
      <c r="H45" s="30"/>
      <c r="I45" s="30"/>
      <c r="J45" s="30"/>
      <c r="K45" s="30"/>
      <c r="L45" s="31"/>
      <c r="M45" s="30"/>
      <c r="N45" s="31"/>
      <c r="O45" s="32"/>
      <c r="P45" s="30"/>
      <c r="Q45" s="30" t="s">
        <v>197</v>
      </c>
      <c r="R45" s="30" t="s">
        <v>200</v>
      </c>
    </row>
    <row r="46" spans="1:18" x14ac:dyDescent="0.15">
      <c r="A46" s="45">
        <v>40</v>
      </c>
      <c r="B46" s="30"/>
      <c r="C46" s="210"/>
      <c r="D46" s="32" t="str">
        <f>IF(C46=namelist!$C$8,ROW(),"")</f>
        <v/>
      </c>
      <c r="E46" s="32" t="str">
        <f>IF(C46=namelist!$C$10,ROW(),"")</f>
        <v/>
      </c>
      <c r="F46" s="210"/>
      <c r="G46" s="30"/>
      <c r="H46" s="30"/>
      <c r="I46" s="30"/>
      <c r="J46" s="30"/>
      <c r="K46" s="30"/>
      <c r="L46" s="31"/>
      <c r="M46" s="30"/>
      <c r="N46" s="31"/>
      <c r="O46" s="32"/>
      <c r="P46" s="30"/>
      <c r="Q46" s="30" t="s">
        <v>197</v>
      </c>
      <c r="R46" s="30" t="s">
        <v>200</v>
      </c>
    </row>
    <row r="47" spans="1:18" x14ac:dyDescent="0.15">
      <c r="A47" s="45">
        <v>41</v>
      </c>
      <c r="B47" s="30"/>
      <c r="C47" s="210"/>
      <c r="D47" s="32" t="str">
        <f>IF(C47=namelist!$C$8,ROW(),"")</f>
        <v/>
      </c>
      <c r="E47" s="32" t="str">
        <f>IF(C47=namelist!$C$10,ROW(),"")</f>
        <v/>
      </c>
      <c r="F47" s="210"/>
      <c r="G47" s="30"/>
      <c r="H47" s="30"/>
      <c r="I47" s="30"/>
      <c r="J47" s="30"/>
      <c r="K47" s="30"/>
      <c r="L47" s="31"/>
      <c r="M47" s="30"/>
      <c r="N47" s="31"/>
      <c r="O47" s="32"/>
      <c r="P47" s="30"/>
      <c r="Q47" s="30" t="s">
        <v>197</v>
      </c>
      <c r="R47" s="30" t="s">
        <v>200</v>
      </c>
    </row>
    <row r="48" spans="1:18" x14ac:dyDescent="0.15">
      <c r="A48" s="45">
        <v>42</v>
      </c>
      <c r="B48" s="30"/>
      <c r="C48" s="210"/>
      <c r="D48" s="32" t="str">
        <f>IF(C48=namelist!$C$8,ROW(),"")</f>
        <v/>
      </c>
      <c r="E48" s="32" t="str">
        <f>IF(C48=namelist!$C$10,ROW(),"")</f>
        <v/>
      </c>
      <c r="F48" s="210"/>
      <c r="G48" s="30"/>
      <c r="H48" s="30"/>
      <c r="I48" s="30"/>
      <c r="J48" s="30"/>
      <c r="K48" s="30"/>
      <c r="L48" s="31"/>
      <c r="M48" s="30"/>
      <c r="N48" s="31"/>
      <c r="O48" s="32"/>
      <c r="P48" s="30"/>
      <c r="Q48" s="30" t="s">
        <v>197</v>
      </c>
      <c r="R48" s="30" t="s">
        <v>200</v>
      </c>
    </row>
    <row r="49" spans="1:18" x14ac:dyDescent="0.15">
      <c r="A49" s="45">
        <v>43</v>
      </c>
      <c r="B49" s="30"/>
      <c r="C49" s="210"/>
      <c r="D49" s="32" t="str">
        <f>IF(C49=namelist!$C$8,ROW(),"")</f>
        <v/>
      </c>
      <c r="E49" s="32" t="str">
        <f>IF(C49=namelist!$C$10,ROW(),"")</f>
        <v/>
      </c>
      <c r="F49" s="211"/>
      <c r="G49" s="30"/>
      <c r="H49" s="30"/>
      <c r="I49" s="30"/>
      <c r="J49" s="30"/>
      <c r="K49" s="30"/>
      <c r="L49" s="31"/>
      <c r="M49" s="30"/>
      <c r="N49" s="31"/>
      <c r="O49" s="32"/>
      <c r="P49" s="30"/>
      <c r="Q49" s="30" t="s">
        <v>197</v>
      </c>
      <c r="R49" s="30" t="s">
        <v>201</v>
      </c>
    </row>
    <row r="50" spans="1:18" x14ac:dyDescent="0.15">
      <c r="A50" s="45">
        <v>44</v>
      </c>
      <c r="B50" s="30"/>
      <c r="C50" s="210"/>
      <c r="D50" s="32" t="str">
        <f>IF(C50=namelist!$C$8,ROW(),"")</f>
        <v/>
      </c>
      <c r="E50" s="32" t="str">
        <f>IF(C50=namelist!$C$10,ROW(),"")</f>
        <v/>
      </c>
      <c r="F50" s="211"/>
      <c r="G50" s="30"/>
      <c r="H50" s="30"/>
      <c r="I50" s="30"/>
      <c r="J50" s="30"/>
      <c r="K50" s="30"/>
      <c r="L50" s="31"/>
      <c r="M50" s="30"/>
      <c r="N50" s="31"/>
      <c r="O50" s="32"/>
      <c r="P50" s="30"/>
      <c r="Q50" s="30" t="s">
        <v>197</v>
      </c>
      <c r="R50" s="30" t="s">
        <v>201</v>
      </c>
    </row>
    <row r="51" spans="1:18" x14ac:dyDescent="0.15">
      <c r="A51" s="45">
        <v>45</v>
      </c>
      <c r="B51" s="30"/>
      <c r="C51" s="210"/>
      <c r="D51" s="32" t="str">
        <f>IF(C51=namelist!$C$8,ROW(),"")</f>
        <v/>
      </c>
      <c r="E51" s="32" t="str">
        <f>IF(C51=namelist!$C$10,ROW(),"")</f>
        <v/>
      </c>
      <c r="F51" s="211"/>
      <c r="G51" s="30"/>
      <c r="H51" s="30"/>
      <c r="I51" s="30"/>
      <c r="J51" s="30"/>
      <c r="K51" s="30"/>
      <c r="L51" s="31"/>
      <c r="M51" s="30"/>
      <c r="N51" s="31"/>
      <c r="O51" s="32"/>
      <c r="P51" s="30"/>
      <c r="Q51" s="30" t="s">
        <v>195</v>
      </c>
      <c r="R51" s="30" t="s">
        <v>201</v>
      </c>
    </row>
    <row r="52" spans="1:18" x14ac:dyDescent="0.15">
      <c r="A52" s="45">
        <v>46</v>
      </c>
      <c r="B52" s="30"/>
      <c r="C52" s="210"/>
      <c r="D52" s="32" t="str">
        <f>IF(C52=namelist!$C$8,ROW(),"")</f>
        <v/>
      </c>
      <c r="E52" s="32" t="str">
        <f>IF(C52=namelist!$C$10,ROW(),"")</f>
        <v/>
      </c>
      <c r="F52" s="211"/>
      <c r="G52" s="30"/>
      <c r="H52" s="30"/>
      <c r="I52" s="30"/>
      <c r="J52" s="30"/>
      <c r="K52" s="30"/>
      <c r="L52" s="31"/>
      <c r="M52" s="30"/>
      <c r="N52" s="31"/>
      <c r="O52" s="32"/>
      <c r="P52" s="30"/>
      <c r="Q52" s="30" t="s">
        <v>197</v>
      </c>
      <c r="R52" s="30" t="s">
        <v>201</v>
      </c>
    </row>
    <row r="53" spans="1:18" x14ac:dyDescent="0.15">
      <c r="A53" s="45">
        <v>47</v>
      </c>
      <c r="B53" s="30"/>
      <c r="C53" s="210"/>
      <c r="D53" s="32" t="str">
        <f>IF(C53=namelist!$C$8,ROW(),"")</f>
        <v/>
      </c>
      <c r="E53" s="32" t="str">
        <f>IF(C53=namelist!$C$10,ROW(),"")</f>
        <v/>
      </c>
      <c r="F53" s="211"/>
      <c r="G53" s="30"/>
      <c r="H53" s="30"/>
      <c r="I53" s="30"/>
      <c r="J53" s="30"/>
      <c r="K53" s="30"/>
      <c r="L53" s="31"/>
      <c r="M53" s="30"/>
      <c r="N53" s="31"/>
      <c r="O53" s="32"/>
      <c r="P53" s="30"/>
      <c r="Q53" s="30" t="s">
        <v>197</v>
      </c>
      <c r="R53" s="30" t="s">
        <v>201</v>
      </c>
    </row>
    <row r="54" spans="1:18" x14ac:dyDescent="0.15">
      <c r="A54" s="45">
        <v>48</v>
      </c>
      <c r="B54" s="30"/>
      <c r="C54" s="211"/>
      <c r="D54" s="32" t="str">
        <f>IF(C54=namelist!$C$8,ROW(),"")</f>
        <v/>
      </c>
      <c r="E54" s="32" t="str">
        <f>IF(C54=namelist!$C$10,ROW(),"")</f>
        <v/>
      </c>
      <c r="F54" s="211"/>
      <c r="G54" s="30"/>
      <c r="H54" s="30"/>
      <c r="I54" s="30"/>
      <c r="J54" s="30"/>
      <c r="K54" s="30"/>
      <c r="L54" s="31"/>
      <c r="M54" s="30"/>
      <c r="N54" s="31"/>
      <c r="O54" s="32"/>
      <c r="P54" s="30"/>
      <c r="Q54" s="30" t="s">
        <v>197</v>
      </c>
      <c r="R54" s="30" t="s">
        <v>201</v>
      </c>
    </row>
    <row r="55" spans="1:18" x14ac:dyDescent="0.15">
      <c r="A55" s="45">
        <v>49</v>
      </c>
      <c r="B55" s="30"/>
      <c r="C55" s="211"/>
      <c r="D55" s="32" t="str">
        <f>IF(C55=namelist!$C$8,ROW(),"")</f>
        <v/>
      </c>
      <c r="E55" s="32" t="str">
        <f>IF(C55=namelist!$C$10,ROW(),"")</f>
        <v/>
      </c>
      <c r="F55" s="211"/>
      <c r="G55" s="30"/>
      <c r="H55" s="30"/>
      <c r="I55" s="30"/>
      <c r="J55" s="30"/>
      <c r="K55" s="30"/>
      <c r="L55" s="31"/>
      <c r="M55" s="30"/>
      <c r="N55" s="31"/>
      <c r="O55" s="32"/>
      <c r="P55" s="30"/>
      <c r="Q55" s="30" t="s">
        <v>197</v>
      </c>
      <c r="R55" s="30" t="s">
        <v>201</v>
      </c>
    </row>
    <row r="56" spans="1:18" x14ac:dyDescent="0.15">
      <c r="A56" s="45">
        <v>50</v>
      </c>
      <c r="B56" s="30"/>
      <c r="C56" s="211"/>
      <c r="D56" s="32" t="str">
        <f>IF(C56=namelist!$C$8,ROW(),"")</f>
        <v/>
      </c>
      <c r="E56" s="32" t="str">
        <f>IF(C56=namelist!$C$10,ROW(),"")</f>
        <v/>
      </c>
      <c r="F56" s="211"/>
      <c r="G56" s="30"/>
      <c r="H56" s="30"/>
      <c r="I56" s="30"/>
      <c r="J56" s="30"/>
      <c r="K56" s="30"/>
      <c r="L56" s="31"/>
      <c r="M56" s="30"/>
      <c r="N56" s="31"/>
      <c r="O56" s="32"/>
      <c r="P56" s="30"/>
      <c r="Q56" s="30" t="s">
        <v>197</v>
      </c>
      <c r="R56" s="30" t="s">
        <v>201</v>
      </c>
    </row>
    <row r="57" spans="1:18" x14ac:dyDescent="0.15">
      <c r="A57" s="45">
        <v>51</v>
      </c>
      <c r="B57" s="30"/>
      <c r="C57" s="211"/>
      <c r="D57" s="32" t="str">
        <f>IF(C57=namelist!$C$8,ROW(),"")</f>
        <v/>
      </c>
      <c r="E57" s="32" t="str">
        <f>IF(C57=namelist!$C$10,ROW(),"")</f>
        <v/>
      </c>
      <c r="F57" s="211"/>
      <c r="G57" s="30"/>
      <c r="H57" s="30"/>
      <c r="I57" s="30"/>
      <c r="J57" s="30"/>
      <c r="K57" s="30"/>
      <c r="L57" s="31"/>
      <c r="M57" s="30"/>
      <c r="N57" s="31"/>
      <c r="O57" s="32"/>
      <c r="P57" s="30"/>
      <c r="Q57" s="30" t="s">
        <v>197</v>
      </c>
      <c r="R57" s="30" t="s">
        <v>201</v>
      </c>
    </row>
    <row r="58" spans="1:18" x14ac:dyDescent="0.15">
      <c r="A58" s="45">
        <v>52</v>
      </c>
      <c r="B58" s="30"/>
      <c r="C58" s="211"/>
      <c r="D58" s="32" t="str">
        <f>IF(C58=namelist!$C$8,ROW(),"")</f>
        <v/>
      </c>
      <c r="E58" s="32" t="str">
        <f>IF(C58=namelist!$C$10,ROW(),"")</f>
        <v/>
      </c>
      <c r="F58" s="211"/>
      <c r="G58" s="30"/>
      <c r="H58" s="30"/>
      <c r="I58" s="30"/>
      <c r="J58" s="30"/>
      <c r="K58" s="30"/>
      <c r="L58" s="31"/>
      <c r="M58" s="30"/>
      <c r="N58" s="31"/>
      <c r="O58" s="32"/>
      <c r="P58" s="30"/>
      <c r="Q58" s="30" t="s">
        <v>197</v>
      </c>
      <c r="R58" s="30" t="s">
        <v>201</v>
      </c>
    </row>
    <row r="59" spans="1:18" x14ac:dyDescent="0.15">
      <c r="A59" s="45">
        <v>53</v>
      </c>
      <c r="B59" s="30"/>
      <c r="C59" s="211"/>
      <c r="D59" s="32" t="str">
        <f>IF(C59=namelist!$C$8,ROW(),"")</f>
        <v/>
      </c>
      <c r="E59" s="32" t="str">
        <f>IF(C59=namelist!$C$10,ROW(),"")</f>
        <v/>
      </c>
      <c r="F59" s="211"/>
      <c r="G59" s="30"/>
      <c r="H59" s="30"/>
      <c r="I59" s="30"/>
      <c r="J59" s="30"/>
      <c r="K59" s="30"/>
      <c r="L59" s="31"/>
      <c r="M59" s="30"/>
      <c r="N59" s="31"/>
      <c r="O59" s="32"/>
      <c r="P59" s="30"/>
      <c r="Q59" s="30" t="s">
        <v>197</v>
      </c>
      <c r="R59" s="30" t="s">
        <v>201</v>
      </c>
    </row>
    <row r="60" spans="1:18" x14ac:dyDescent="0.15">
      <c r="A60" s="45">
        <v>54</v>
      </c>
      <c r="B60" s="30"/>
      <c r="C60" s="211"/>
      <c r="D60" s="32" t="str">
        <f>IF(C60=namelist!$C$8,ROW(),"")</f>
        <v/>
      </c>
      <c r="E60" s="32" t="str">
        <f>IF(C60=namelist!$C$10,ROW(),"")</f>
        <v/>
      </c>
      <c r="F60" s="211"/>
      <c r="G60" s="30"/>
      <c r="H60" s="30"/>
      <c r="I60" s="30"/>
      <c r="J60" s="30"/>
      <c r="K60" s="30"/>
      <c r="L60" s="31"/>
      <c r="M60" s="30"/>
      <c r="N60" s="31"/>
      <c r="O60" s="32"/>
      <c r="P60" s="30"/>
      <c r="Q60" s="30" t="s">
        <v>195</v>
      </c>
      <c r="R60" s="30" t="s">
        <v>201</v>
      </c>
    </row>
    <row r="61" spans="1:18" x14ac:dyDescent="0.15">
      <c r="A61" s="45">
        <v>55</v>
      </c>
      <c r="B61" s="30"/>
      <c r="C61" s="211"/>
      <c r="D61" s="32" t="str">
        <f>IF(C61=namelist!$C$8,ROW(),"")</f>
        <v/>
      </c>
      <c r="E61" s="32" t="str">
        <f>IF(C61=namelist!$C$10,ROW(),"")</f>
        <v/>
      </c>
      <c r="F61" s="211"/>
      <c r="G61" s="30"/>
      <c r="H61" s="30"/>
      <c r="I61" s="30"/>
      <c r="J61" s="30"/>
      <c r="K61" s="30"/>
      <c r="L61" s="31"/>
      <c r="M61" s="30"/>
      <c r="N61" s="31"/>
      <c r="O61" s="32"/>
      <c r="P61" s="30"/>
      <c r="Q61" s="30" t="s">
        <v>197</v>
      </c>
      <c r="R61" s="30" t="s">
        <v>201</v>
      </c>
    </row>
    <row r="62" spans="1:18" x14ac:dyDescent="0.15">
      <c r="A62" s="45">
        <v>56</v>
      </c>
      <c r="B62" s="30"/>
      <c r="C62" s="211"/>
      <c r="D62" s="32" t="str">
        <f>IF(C62=namelist!$C$8,ROW(),"")</f>
        <v/>
      </c>
      <c r="E62" s="32" t="str">
        <f>IF(C62=namelist!$C$10,ROW(),"")</f>
        <v/>
      </c>
      <c r="F62" s="211"/>
      <c r="G62" s="30"/>
      <c r="H62" s="30"/>
      <c r="I62" s="30"/>
      <c r="J62" s="30"/>
      <c r="K62" s="30"/>
      <c r="L62" s="31"/>
      <c r="M62" s="30"/>
      <c r="N62" s="31"/>
      <c r="O62" s="32"/>
      <c r="P62" s="30"/>
      <c r="Q62" s="30" t="s">
        <v>197</v>
      </c>
      <c r="R62" s="30" t="s">
        <v>201</v>
      </c>
    </row>
    <row r="63" spans="1:18" x14ac:dyDescent="0.15">
      <c r="A63" s="45">
        <v>57</v>
      </c>
      <c r="B63" s="30"/>
      <c r="C63" s="210"/>
      <c r="D63" s="32" t="str">
        <f>IF(C63=namelist!$C$8,ROW(),"")</f>
        <v/>
      </c>
      <c r="E63" s="32" t="str">
        <f>IF(C63=namelist!$C$10,ROW(),"")</f>
        <v/>
      </c>
      <c r="F63" s="210"/>
      <c r="G63" s="30"/>
      <c r="H63" s="30"/>
      <c r="I63" s="30"/>
      <c r="J63" s="30"/>
      <c r="K63" s="30"/>
      <c r="L63" s="31"/>
      <c r="M63" s="30"/>
      <c r="N63" s="31"/>
      <c r="O63" s="32"/>
      <c r="P63" s="30"/>
      <c r="Q63" s="30" t="s">
        <v>197</v>
      </c>
      <c r="R63" s="30" t="s">
        <v>203</v>
      </c>
    </row>
    <row r="64" spans="1:18" x14ac:dyDescent="0.15">
      <c r="A64" s="45">
        <v>58</v>
      </c>
      <c r="B64" s="30"/>
      <c r="C64" s="210"/>
      <c r="D64" s="32" t="str">
        <f>IF(C64=namelist!$C$8,ROW(),"")</f>
        <v/>
      </c>
      <c r="E64" s="32" t="str">
        <f>IF(C64=namelist!$C$10,ROW(),"")</f>
        <v/>
      </c>
      <c r="F64" s="210"/>
      <c r="G64" s="30"/>
      <c r="H64" s="30"/>
      <c r="I64" s="30"/>
      <c r="J64" s="30"/>
      <c r="K64" s="30"/>
      <c r="L64" s="31"/>
      <c r="M64" s="30"/>
      <c r="N64" s="31"/>
      <c r="O64" s="32"/>
      <c r="P64" s="30"/>
      <c r="Q64" s="30" t="s">
        <v>197</v>
      </c>
      <c r="R64" s="30" t="s">
        <v>203</v>
      </c>
    </row>
    <row r="65" spans="1:18" x14ac:dyDescent="0.15">
      <c r="A65" s="45">
        <v>59</v>
      </c>
      <c r="B65" s="30"/>
      <c r="C65" s="210"/>
      <c r="D65" s="32" t="str">
        <f>IF(C65=namelist!$C$8,ROW(),"")</f>
        <v/>
      </c>
      <c r="E65" s="32" t="str">
        <f>IF(C65=namelist!$C$10,ROW(),"")</f>
        <v/>
      </c>
      <c r="F65" s="210"/>
      <c r="G65" s="30"/>
      <c r="H65" s="30"/>
      <c r="I65" s="30"/>
      <c r="J65" s="30"/>
      <c r="K65" s="30"/>
      <c r="L65" s="31"/>
      <c r="M65" s="30"/>
      <c r="N65" s="31"/>
      <c r="O65" s="32"/>
      <c r="P65" s="30"/>
      <c r="Q65" s="30" t="s">
        <v>197</v>
      </c>
      <c r="R65" s="30" t="s">
        <v>203</v>
      </c>
    </row>
    <row r="66" spans="1:18" x14ac:dyDescent="0.15">
      <c r="A66" s="45">
        <v>60</v>
      </c>
      <c r="B66" s="30"/>
      <c r="C66" s="210"/>
      <c r="D66" s="32" t="str">
        <f>IF(C66=namelist!$C$8,ROW(),"")</f>
        <v/>
      </c>
      <c r="E66" s="32" t="str">
        <f>IF(C66=namelist!$C$10,ROW(),"")</f>
        <v/>
      </c>
      <c r="F66" s="210"/>
      <c r="G66" s="30"/>
      <c r="H66" s="30"/>
      <c r="I66" s="30"/>
      <c r="J66" s="30"/>
      <c r="K66" s="30"/>
      <c r="L66" s="31"/>
      <c r="M66" s="30"/>
      <c r="N66" s="31"/>
      <c r="O66" s="32"/>
      <c r="P66" s="30"/>
      <c r="Q66" s="30" t="s">
        <v>197</v>
      </c>
      <c r="R66" s="30" t="s">
        <v>203</v>
      </c>
    </row>
    <row r="67" spans="1:18" x14ac:dyDescent="0.15">
      <c r="A67" s="45">
        <v>61</v>
      </c>
      <c r="B67" s="30"/>
      <c r="C67" s="210"/>
      <c r="D67" s="32" t="str">
        <f>IF(C67=namelist!$C$8,ROW(),"")</f>
        <v/>
      </c>
      <c r="E67" s="32" t="str">
        <f>IF(C67=namelist!$C$10,ROW(),"")</f>
        <v/>
      </c>
      <c r="F67" s="210"/>
      <c r="G67" s="30"/>
      <c r="H67" s="30"/>
      <c r="I67" s="30"/>
      <c r="J67" s="30"/>
      <c r="K67" s="30"/>
      <c r="L67" s="31"/>
      <c r="M67" s="30"/>
      <c r="N67" s="31"/>
      <c r="O67" s="32"/>
      <c r="P67" s="30"/>
      <c r="Q67" s="30" t="s">
        <v>197</v>
      </c>
      <c r="R67" s="30" t="s">
        <v>203</v>
      </c>
    </row>
    <row r="68" spans="1:18" x14ac:dyDescent="0.15">
      <c r="A68" s="45">
        <v>62</v>
      </c>
      <c r="B68" s="30"/>
      <c r="C68" s="210"/>
      <c r="D68" s="32" t="str">
        <f>IF(C68=namelist!$C$8,ROW(),"")</f>
        <v/>
      </c>
      <c r="E68" s="32" t="str">
        <f>IF(C68=namelist!$C$10,ROW(),"")</f>
        <v/>
      </c>
      <c r="F68" s="210"/>
      <c r="G68" s="30"/>
      <c r="H68" s="30"/>
      <c r="I68" s="30"/>
      <c r="J68" s="30"/>
      <c r="K68" s="30"/>
      <c r="L68" s="31"/>
      <c r="M68" s="30"/>
      <c r="N68" s="31"/>
      <c r="O68" s="32"/>
      <c r="P68" s="30"/>
      <c r="Q68" s="30" t="s">
        <v>197</v>
      </c>
      <c r="R68" s="30" t="s">
        <v>203</v>
      </c>
    </row>
    <row r="69" spans="1:18" x14ac:dyDescent="0.15">
      <c r="A69" s="45">
        <v>63</v>
      </c>
      <c r="B69" s="30"/>
      <c r="C69" s="210"/>
      <c r="D69" s="32" t="str">
        <f>IF(C69=namelist!$C$8,ROW(),"")</f>
        <v/>
      </c>
      <c r="E69" s="32" t="str">
        <f>IF(C69=namelist!$C$10,ROW(),"")</f>
        <v/>
      </c>
      <c r="F69" s="210"/>
      <c r="G69" s="30"/>
      <c r="H69" s="30"/>
      <c r="I69" s="30"/>
      <c r="J69" s="30"/>
      <c r="K69" s="30"/>
      <c r="L69" s="31"/>
      <c r="M69" s="30"/>
      <c r="N69" s="31"/>
      <c r="O69" s="32"/>
      <c r="P69" s="30"/>
      <c r="Q69" s="30" t="s">
        <v>197</v>
      </c>
      <c r="R69" s="30" t="s">
        <v>203</v>
      </c>
    </row>
    <row r="70" spans="1:18" x14ac:dyDescent="0.15">
      <c r="A70" s="45">
        <v>64</v>
      </c>
      <c r="B70" s="30"/>
      <c r="C70" s="210"/>
      <c r="D70" s="32" t="str">
        <f>IF(C70=namelist!$C$8,ROW(),"")</f>
        <v/>
      </c>
      <c r="E70" s="32" t="str">
        <f>IF(C70=namelist!$C$10,ROW(),"")</f>
        <v/>
      </c>
      <c r="F70" s="210"/>
      <c r="G70" s="30"/>
      <c r="H70" s="30"/>
      <c r="I70" s="30"/>
      <c r="J70" s="30"/>
      <c r="K70" s="30"/>
      <c r="L70" s="31"/>
      <c r="M70" s="30"/>
      <c r="N70" s="31"/>
      <c r="O70" s="32"/>
      <c r="P70" s="30"/>
      <c r="Q70" s="30" t="s">
        <v>197</v>
      </c>
      <c r="R70" s="30" t="s">
        <v>203</v>
      </c>
    </row>
    <row r="71" spans="1:18" x14ac:dyDescent="0.15">
      <c r="A71" s="45">
        <v>65</v>
      </c>
      <c r="B71" s="30"/>
      <c r="C71" s="210"/>
      <c r="D71" s="32" t="str">
        <f>IF(C71=namelist!$C$8,ROW(),"")</f>
        <v/>
      </c>
      <c r="E71" s="32" t="str">
        <f>IF(C71=namelist!$C$10,ROW(),"")</f>
        <v/>
      </c>
      <c r="F71" s="210"/>
      <c r="G71" s="30"/>
      <c r="H71" s="30"/>
      <c r="I71" s="30"/>
      <c r="J71" s="30"/>
      <c r="K71" s="30"/>
      <c r="L71" s="31"/>
      <c r="M71" s="30"/>
      <c r="N71" s="31"/>
      <c r="O71" s="32"/>
      <c r="P71" s="30"/>
      <c r="Q71" s="30" t="s">
        <v>197</v>
      </c>
      <c r="R71" s="30" t="s">
        <v>203</v>
      </c>
    </row>
    <row r="72" spans="1:18" x14ac:dyDescent="0.15">
      <c r="A72" s="45">
        <v>66</v>
      </c>
      <c r="B72" s="30"/>
      <c r="C72" s="210"/>
      <c r="D72" s="32" t="str">
        <f>IF(C72=namelist!$C$8,ROW(),"")</f>
        <v/>
      </c>
      <c r="E72" s="32" t="str">
        <f>IF(C72=namelist!$C$10,ROW(),"")</f>
        <v/>
      </c>
      <c r="F72" s="210"/>
      <c r="G72" s="30"/>
      <c r="H72" s="30"/>
      <c r="I72" s="30"/>
      <c r="J72" s="30"/>
      <c r="K72" s="30"/>
      <c r="L72" s="31"/>
      <c r="M72" s="30"/>
      <c r="N72" s="31"/>
      <c r="O72" s="32"/>
      <c r="P72" s="30"/>
      <c r="Q72" s="30" t="s">
        <v>195</v>
      </c>
      <c r="R72" s="30" t="s">
        <v>203</v>
      </c>
    </row>
    <row r="73" spans="1:18" x14ac:dyDescent="0.15">
      <c r="A73" s="45">
        <v>67</v>
      </c>
      <c r="B73" s="30"/>
      <c r="C73" s="210"/>
      <c r="D73" s="32" t="str">
        <f>IF(C73=namelist!$C$8,ROW(),"")</f>
        <v/>
      </c>
      <c r="E73" s="32" t="str">
        <f>IF(C73=namelist!$C$10,ROW(),"")</f>
        <v/>
      </c>
      <c r="F73" s="210"/>
      <c r="G73" s="30"/>
      <c r="H73" s="30"/>
      <c r="I73" s="30"/>
      <c r="J73" s="30"/>
      <c r="K73" s="30"/>
      <c r="L73" s="31"/>
      <c r="M73" s="30"/>
      <c r="N73" s="31"/>
      <c r="O73" s="32"/>
      <c r="P73" s="30"/>
      <c r="Q73" s="30" t="s">
        <v>197</v>
      </c>
      <c r="R73" s="30" t="s">
        <v>203</v>
      </c>
    </row>
    <row r="74" spans="1:18" x14ac:dyDescent="0.15">
      <c r="A74" s="45">
        <v>68</v>
      </c>
      <c r="B74" s="30"/>
      <c r="C74" s="210"/>
      <c r="D74" s="32" t="str">
        <f>IF(C74=namelist!$C$8,ROW(),"")</f>
        <v/>
      </c>
      <c r="E74" s="32" t="str">
        <f>IF(C74=namelist!$C$10,ROW(),"")</f>
        <v/>
      </c>
      <c r="F74" s="210"/>
      <c r="G74" s="30"/>
      <c r="H74" s="30"/>
      <c r="I74" s="30"/>
      <c r="J74" s="30"/>
      <c r="K74" s="30"/>
      <c r="L74" s="31"/>
      <c r="M74" s="30"/>
      <c r="N74" s="31"/>
      <c r="O74" s="32"/>
      <c r="P74" s="30"/>
      <c r="Q74" s="30" t="s">
        <v>197</v>
      </c>
      <c r="R74" s="30" t="s">
        <v>203</v>
      </c>
    </row>
    <row r="75" spans="1:18" x14ac:dyDescent="0.15">
      <c r="A75" s="45">
        <v>69</v>
      </c>
      <c r="B75" s="30"/>
      <c r="C75" s="210"/>
      <c r="D75" s="32" t="str">
        <f>IF(C75=namelist!$C$8,ROW(),"")</f>
        <v/>
      </c>
      <c r="E75" s="32" t="str">
        <f>IF(C75=namelist!$C$10,ROW(),"")</f>
        <v/>
      </c>
      <c r="F75" s="210"/>
      <c r="G75" s="30"/>
      <c r="H75" s="30"/>
      <c r="I75" s="30"/>
      <c r="J75" s="30"/>
      <c r="K75" s="30"/>
      <c r="L75" s="31"/>
      <c r="M75" s="30"/>
      <c r="N75" s="31"/>
      <c r="O75" s="32"/>
      <c r="P75" s="30"/>
      <c r="Q75" s="30" t="s">
        <v>195</v>
      </c>
      <c r="R75" s="30" t="s">
        <v>203</v>
      </c>
    </row>
    <row r="76" spans="1:18" x14ac:dyDescent="0.15">
      <c r="A76" s="45">
        <v>70</v>
      </c>
      <c r="B76" s="30"/>
      <c r="C76" s="210"/>
      <c r="D76" s="32" t="str">
        <f>IF(C76=namelist!$C$8,ROW(),"")</f>
        <v/>
      </c>
      <c r="E76" s="32" t="str">
        <f>IF(C76=namelist!$C$10,ROW(),"")</f>
        <v/>
      </c>
      <c r="F76" s="210"/>
      <c r="G76" s="30"/>
      <c r="H76" s="30"/>
      <c r="I76" s="30"/>
      <c r="J76" s="30"/>
      <c r="K76" s="30"/>
      <c r="L76" s="31"/>
      <c r="M76" s="30"/>
      <c r="N76" s="31"/>
      <c r="O76" s="32"/>
      <c r="P76" s="30"/>
      <c r="Q76" s="30" t="s">
        <v>197</v>
      </c>
      <c r="R76" s="30" t="s">
        <v>203</v>
      </c>
    </row>
    <row r="77" spans="1:18" x14ac:dyDescent="0.15">
      <c r="A77" s="45">
        <v>71</v>
      </c>
      <c r="B77" s="30"/>
      <c r="C77" s="210"/>
      <c r="D77" s="32" t="str">
        <f>IF(C77=namelist!$C$8,ROW(),"")</f>
        <v/>
      </c>
      <c r="E77" s="32" t="str">
        <f>IF(C77=namelist!$C$10,ROW(),"")</f>
        <v/>
      </c>
      <c r="F77" s="210"/>
      <c r="G77" s="30"/>
      <c r="H77" s="30"/>
      <c r="I77" s="30"/>
      <c r="J77" s="30"/>
      <c r="K77" s="30"/>
      <c r="L77" s="31"/>
      <c r="M77" s="30"/>
      <c r="N77" s="31"/>
      <c r="O77" s="32"/>
      <c r="P77" s="30"/>
      <c r="Q77" s="30" t="s">
        <v>197</v>
      </c>
      <c r="R77" s="30" t="s">
        <v>204</v>
      </c>
    </row>
    <row r="78" spans="1:18" x14ac:dyDescent="0.15">
      <c r="A78" s="45">
        <v>72</v>
      </c>
      <c r="B78" s="30"/>
      <c r="C78" s="210"/>
      <c r="D78" s="32" t="str">
        <f>IF(C78=namelist!$C$8,ROW(),"")</f>
        <v/>
      </c>
      <c r="E78" s="32" t="str">
        <f>IF(C78=namelist!$C$10,ROW(),"")</f>
        <v/>
      </c>
      <c r="F78" s="210"/>
      <c r="G78" s="30"/>
      <c r="H78" s="30"/>
      <c r="I78" s="30"/>
      <c r="J78" s="30"/>
      <c r="K78" s="30"/>
      <c r="L78" s="31"/>
      <c r="M78" s="30"/>
      <c r="N78" s="31"/>
      <c r="O78" s="32"/>
      <c r="P78" s="30"/>
      <c r="Q78" s="30" t="s">
        <v>197</v>
      </c>
      <c r="R78" s="30" t="s">
        <v>204</v>
      </c>
    </row>
    <row r="79" spans="1:18" x14ac:dyDescent="0.15">
      <c r="A79" s="45">
        <v>73</v>
      </c>
      <c r="B79" s="30"/>
      <c r="C79" s="210"/>
      <c r="D79" s="32" t="str">
        <f>IF(C79=namelist!$C$8,ROW(),"")</f>
        <v/>
      </c>
      <c r="E79" s="32" t="str">
        <f>IF(C79=namelist!$C$10,ROW(),"")</f>
        <v/>
      </c>
      <c r="F79" s="210"/>
      <c r="G79" s="30"/>
      <c r="H79" s="30"/>
      <c r="I79" s="30"/>
      <c r="J79" s="30"/>
      <c r="K79" s="30"/>
      <c r="L79" s="31"/>
      <c r="M79" s="30"/>
      <c r="N79" s="31"/>
      <c r="O79" s="32"/>
      <c r="P79" s="30"/>
      <c r="Q79" s="30" t="s">
        <v>197</v>
      </c>
      <c r="R79" s="30" t="s">
        <v>204</v>
      </c>
    </row>
    <row r="80" spans="1:18" x14ac:dyDescent="0.15">
      <c r="A80" s="45">
        <v>74</v>
      </c>
      <c r="B80" s="30"/>
      <c r="C80" s="210"/>
      <c r="D80" s="32" t="str">
        <f>IF(C80=namelist!$C$8,ROW(),"")</f>
        <v/>
      </c>
      <c r="E80" s="32" t="str">
        <f>IF(C80=namelist!$C$10,ROW(),"")</f>
        <v/>
      </c>
      <c r="F80" s="210"/>
      <c r="G80" s="30"/>
      <c r="H80" s="30"/>
      <c r="I80" s="30"/>
      <c r="J80" s="30"/>
      <c r="K80" s="30"/>
      <c r="L80" s="31"/>
      <c r="M80" s="30"/>
      <c r="N80" s="31"/>
      <c r="O80" s="32"/>
      <c r="P80" s="30"/>
      <c r="Q80" s="30" t="s">
        <v>197</v>
      </c>
      <c r="R80" s="30" t="s">
        <v>204</v>
      </c>
    </row>
    <row r="81" spans="1:18" x14ac:dyDescent="0.15">
      <c r="A81" s="45">
        <v>75</v>
      </c>
      <c r="B81" s="30"/>
      <c r="C81" s="210"/>
      <c r="D81" s="32" t="str">
        <f>IF(C81=namelist!$C$8,ROW(),"")</f>
        <v/>
      </c>
      <c r="E81" s="32" t="str">
        <f>IF(C81=namelist!$C$10,ROW(),"")</f>
        <v/>
      </c>
      <c r="F81" s="210"/>
      <c r="G81" s="30"/>
      <c r="H81" s="30"/>
      <c r="I81" s="30"/>
      <c r="J81" s="30"/>
      <c r="K81" s="30"/>
      <c r="L81" s="31"/>
      <c r="M81" s="30"/>
      <c r="N81" s="31"/>
      <c r="O81" s="32"/>
      <c r="P81" s="30"/>
      <c r="Q81" s="30" t="s">
        <v>197</v>
      </c>
      <c r="R81" s="30" t="s">
        <v>204</v>
      </c>
    </row>
    <row r="82" spans="1:18" x14ac:dyDescent="0.15">
      <c r="A82" s="45">
        <v>76</v>
      </c>
      <c r="B82" s="30"/>
      <c r="C82" s="210"/>
      <c r="D82" s="32" t="str">
        <f>IF(C82=namelist!$C$8,ROW(),"")</f>
        <v/>
      </c>
      <c r="E82" s="32" t="str">
        <f>IF(C82=namelist!$C$10,ROW(),"")</f>
        <v/>
      </c>
      <c r="F82" s="210"/>
      <c r="G82" s="30"/>
      <c r="H82" s="30"/>
      <c r="I82" s="30"/>
      <c r="J82" s="30"/>
      <c r="K82" s="30"/>
      <c r="L82" s="31"/>
      <c r="M82" s="30"/>
      <c r="N82" s="31"/>
      <c r="O82" s="32"/>
      <c r="P82" s="30"/>
      <c r="Q82" s="30" t="s">
        <v>197</v>
      </c>
      <c r="R82" s="30" t="s">
        <v>204</v>
      </c>
    </row>
    <row r="83" spans="1:18" x14ac:dyDescent="0.15">
      <c r="A83" s="45">
        <v>77</v>
      </c>
      <c r="B83" s="30"/>
      <c r="C83" s="210"/>
      <c r="D83" s="32" t="str">
        <f>IF(C83=namelist!$C$8,ROW(),"")</f>
        <v/>
      </c>
      <c r="E83" s="32" t="str">
        <f>IF(C83=namelist!$C$10,ROW(),"")</f>
        <v/>
      </c>
      <c r="F83" s="210"/>
      <c r="G83" s="30"/>
      <c r="H83" s="30"/>
      <c r="I83" s="30"/>
      <c r="J83" s="30"/>
      <c r="K83" s="30"/>
      <c r="L83" s="31"/>
      <c r="M83" s="30"/>
      <c r="N83" s="31"/>
      <c r="O83" s="32"/>
      <c r="P83" s="30"/>
      <c r="Q83" s="30" t="s">
        <v>197</v>
      </c>
      <c r="R83" s="30" t="s">
        <v>204</v>
      </c>
    </row>
    <row r="84" spans="1:18" x14ac:dyDescent="0.15">
      <c r="A84" s="45">
        <v>78</v>
      </c>
      <c r="B84" s="30"/>
      <c r="C84" s="210"/>
      <c r="D84" s="32" t="str">
        <f>IF(C84=namelist!$C$8,ROW(),"")</f>
        <v/>
      </c>
      <c r="E84" s="32" t="str">
        <f>IF(C84=namelist!$C$10,ROW(),"")</f>
        <v/>
      </c>
      <c r="F84" s="210"/>
      <c r="G84" s="30"/>
      <c r="H84" s="30"/>
      <c r="I84" s="30"/>
      <c r="J84" s="30"/>
      <c r="K84" s="30"/>
      <c r="L84" s="31"/>
      <c r="M84" s="30"/>
      <c r="N84" s="31"/>
      <c r="O84" s="32"/>
      <c r="P84" s="30"/>
      <c r="Q84" s="30" t="s">
        <v>197</v>
      </c>
      <c r="R84" s="30" t="s">
        <v>204</v>
      </c>
    </row>
    <row r="85" spans="1:18" x14ac:dyDescent="0.15">
      <c r="A85" s="45">
        <v>79</v>
      </c>
      <c r="B85" s="30"/>
      <c r="C85" s="210"/>
      <c r="D85" s="32" t="str">
        <f>IF(C85=namelist!$C$8,ROW(),"")</f>
        <v/>
      </c>
      <c r="E85" s="32" t="str">
        <f>IF(C85=namelist!$C$10,ROW(),"")</f>
        <v/>
      </c>
      <c r="F85" s="210"/>
      <c r="G85" s="30"/>
      <c r="H85" s="30"/>
      <c r="I85" s="30"/>
      <c r="J85" s="30"/>
      <c r="K85" s="30"/>
      <c r="L85" s="31"/>
      <c r="M85" s="30"/>
      <c r="N85" s="31"/>
      <c r="O85" s="32"/>
      <c r="P85" s="30"/>
      <c r="Q85" s="30" t="s">
        <v>197</v>
      </c>
      <c r="R85" s="30" t="s">
        <v>204</v>
      </c>
    </row>
    <row r="86" spans="1:18" x14ac:dyDescent="0.15">
      <c r="A86" s="45">
        <v>80</v>
      </c>
      <c r="B86" s="30"/>
      <c r="C86" s="210"/>
      <c r="D86" s="32" t="str">
        <f>IF(C86=namelist!$C$8,ROW(),"")</f>
        <v/>
      </c>
      <c r="E86" s="32" t="str">
        <f>IF(C86=namelist!$C$10,ROW(),"")</f>
        <v/>
      </c>
      <c r="F86" s="210"/>
      <c r="G86" s="30"/>
      <c r="H86" s="30"/>
      <c r="I86" s="30"/>
      <c r="J86" s="30"/>
      <c r="K86" s="30"/>
      <c r="L86" s="31"/>
      <c r="M86" s="30"/>
      <c r="N86" s="31"/>
      <c r="O86" s="32"/>
      <c r="P86" s="30"/>
      <c r="Q86" s="30" t="s">
        <v>197</v>
      </c>
      <c r="R86" s="30" t="s">
        <v>204</v>
      </c>
    </row>
    <row r="87" spans="1:18" x14ac:dyDescent="0.15">
      <c r="A87" s="45">
        <v>81</v>
      </c>
      <c r="B87" s="30"/>
      <c r="C87" s="210"/>
      <c r="D87" s="32" t="str">
        <f>IF(C87=namelist!$C$8,ROW(),"")</f>
        <v/>
      </c>
      <c r="E87" s="32" t="str">
        <f>IF(C87=namelist!$C$10,ROW(),"")</f>
        <v/>
      </c>
      <c r="F87" s="210"/>
      <c r="G87" s="30"/>
      <c r="H87" s="30"/>
      <c r="I87" s="30"/>
      <c r="J87" s="30"/>
      <c r="K87" s="30"/>
      <c r="L87" s="31"/>
      <c r="M87" s="30"/>
      <c r="N87" s="31"/>
      <c r="O87" s="32"/>
      <c r="P87" s="30"/>
      <c r="Q87" s="30" t="s">
        <v>197</v>
      </c>
      <c r="R87" s="30" t="s">
        <v>204</v>
      </c>
    </row>
    <row r="88" spans="1:18" x14ac:dyDescent="0.15">
      <c r="A88" s="45">
        <v>82</v>
      </c>
      <c r="B88" s="30"/>
      <c r="C88" s="210"/>
      <c r="D88" s="32" t="str">
        <f>IF(C88=namelist!$C$8,ROW(),"")</f>
        <v/>
      </c>
      <c r="E88" s="32" t="str">
        <f>IF(C88=namelist!$C$10,ROW(),"")</f>
        <v/>
      </c>
      <c r="F88" s="210"/>
      <c r="G88" s="30"/>
      <c r="H88" s="30"/>
      <c r="I88" s="30"/>
      <c r="J88" s="30"/>
      <c r="K88" s="30"/>
      <c r="L88" s="31"/>
      <c r="M88" s="30"/>
      <c r="N88" s="31"/>
      <c r="O88" s="32"/>
      <c r="P88" s="30"/>
      <c r="Q88" s="30" t="s">
        <v>197</v>
      </c>
      <c r="R88" s="30" t="s">
        <v>204</v>
      </c>
    </row>
    <row r="89" spans="1:18" x14ac:dyDescent="0.15">
      <c r="A89" s="45">
        <v>83</v>
      </c>
      <c r="B89" s="30"/>
      <c r="C89" s="210"/>
      <c r="D89" s="32" t="str">
        <f>IF(C89=namelist!$C$8,ROW(),"")</f>
        <v/>
      </c>
      <c r="E89" s="32" t="str">
        <f>IF(C89=namelist!$C$10,ROW(),"")</f>
        <v/>
      </c>
      <c r="F89" s="210"/>
      <c r="G89" s="30"/>
      <c r="H89" s="30"/>
      <c r="I89" s="30"/>
      <c r="J89" s="30"/>
      <c r="K89" s="30"/>
      <c r="L89" s="31"/>
      <c r="M89" s="30"/>
      <c r="N89" s="31"/>
      <c r="O89" s="32"/>
      <c r="P89" s="30"/>
      <c r="Q89" s="30" t="s">
        <v>197</v>
      </c>
      <c r="R89" s="30" t="s">
        <v>204</v>
      </c>
    </row>
    <row r="90" spans="1:18" x14ac:dyDescent="0.15">
      <c r="A90" s="45">
        <v>84</v>
      </c>
      <c r="B90" s="30"/>
      <c r="C90" s="210"/>
      <c r="D90" s="32" t="str">
        <f>IF(C90=namelist!$C$8,ROW(),"")</f>
        <v/>
      </c>
      <c r="E90" s="32" t="str">
        <f>IF(C90=namelist!$C$10,ROW(),"")</f>
        <v/>
      </c>
      <c r="F90" s="210"/>
      <c r="G90" s="30"/>
      <c r="H90" s="30"/>
      <c r="I90" s="30"/>
      <c r="J90" s="30"/>
      <c r="K90" s="30"/>
      <c r="L90" s="31"/>
      <c r="M90" s="30"/>
      <c r="N90" s="31"/>
      <c r="O90" s="32"/>
      <c r="P90" s="30"/>
      <c r="Q90" s="30" t="s">
        <v>197</v>
      </c>
      <c r="R90" s="30" t="s">
        <v>204</v>
      </c>
    </row>
    <row r="91" spans="1:18" x14ac:dyDescent="0.15">
      <c r="A91" s="45">
        <v>85</v>
      </c>
      <c r="B91" s="30"/>
      <c r="C91" s="210"/>
      <c r="D91" s="32" t="str">
        <f>IF(C91=namelist!$C$8,ROW(),"")</f>
        <v/>
      </c>
      <c r="E91" s="32" t="str">
        <f>IF(C91=namelist!$C$10,ROW(),"")</f>
        <v/>
      </c>
      <c r="F91" s="210"/>
      <c r="G91" s="30"/>
      <c r="H91" s="30"/>
      <c r="I91" s="30"/>
      <c r="J91" s="30"/>
      <c r="K91" s="30"/>
      <c r="L91" s="31"/>
      <c r="M91" s="30"/>
      <c r="N91" s="31"/>
      <c r="O91" s="32"/>
      <c r="P91" s="30"/>
      <c r="Q91" s="30" t="s">
        <v>197</v>
      </c>
      <c r="R91" s="30" t="s">
        <v>203</v>
      </c>
    </row>
    <row r="92" spans="1:18" x14ac:dyDescent="0.15">
      <c r="A92" s="45">
        <v>86</v>
      </c>
      <c r="B92" s="30"/>
      <c r="C92" s="210"/>
      <c r="D92" s="32" t="str">
        <f>IF(C92=namelist!$C$8,ROW(),"")</f>
        <v/>
      </c>
      <c r="E92" s="32" t="str">
        <f>IF(C92=namelist!$C$10,ROW(),"")</f>
        <v/>
      </c>
      <c r="F92" s="210"/>
      <c r="G92" s="30"/>
      <c r="H92" s="30"/>
      <c r="I92" s="30"/>
      <c r="J92" s="30"/>
      <c r="K92" s="30"/>
      <c r="L92" s="31"/>
      <c r="M92" s="30"/>
      <c r="N92" s="31"/>
      <c r="O92" s="32"/>
      <c r="P92" s="30"/>
      <c r="Q92" s="30" t="s">
        <v>197</v>
      </c>
      <c r="R92" s="30" t="s">
        <v>203</v>
      </c>
    </row>
    <row r="93" spans="1:18" x14ac:dyDescent="0.15">
      <c r="A93" s="45">
        <v>87</v>
      </c>
      <c r="B93" s="30"/>
      <c r="C93" s="210"/>
      <c r="D93" s="32" t="str">
        <f>IF(C93=namelist!$C$8,ROW(),"")</f>
        <v/>
      </c>
      <c r="E93" s="32" t="str">
        <f>IF(C93=namelist!$C$10,ROW(),"")</f>
        <v/>
      </c>
      <c r="F93" s="210"/>
      <c r="G93" s="30"/>
      <c r="H93" s="30"/>
      <c r="I93" s="30"/>
      <c r="J93" s="30"/>
      <c r="K93" s="30"/>
      <c r="L93" s="31"/>
      <c r="M93" s="30"/>
      <c r="N93" s="31"/>
      <c r="O93" s="32"/>
      <c r="P93" s="30"/>
      <c r="Q93" s="30" t="s">
        <v>197</v>
      </c>
      <c r="R93" s="30" t="s">
        <v>203</v>
      </c>
    </row>
    <row r="94" spans="1:18" x14ac:dyDescent="0.15">
      <c r="A94" s="45">
        <v>88</v>
      </c>
      <c r="B94" s="30"/>
      <c r="C94" s="210"/>
      <c r="D94" s="32" t="str">
        <f>IF(C94=namelist!$C$8,ROW(),"")</f>
        <v/>
      </c>
      <c r="E94" s="32" t="str">
        <f>IF(C94=namelist!$C$10,ROW(),"")</f>
        <v/>
      </c>
      <c r="F94" s="210"/>
      <c r="G94" s="30"/>
      <c r="H94" s="30"/>
      <c r="I94" s="30"/>
      <c r="J94" s="30"/>
      <c r="K94" s="30"/>
      <c r="L94" s="31"/>
      <c r="M94" s="30"/>
      <c r="N94" s="31"/>
      <c r="O94" s="32"/>
      <c r="P94" s="30"/>
      <c r="Q94" s="30" t="s">
        <v>197</v>
      </c>
      <c r="R94" s="30" t="s">
        <v>203</v>
      </c>
    </row>
    <row r="95" spans="1:18" x14ac:dyDescent="0.15">
      <c r="A95" s="45">
        <v>89</v>
      </c>
      <c r="B95" s="30"/>
      <c r="C95" s="210"/>
      <c r="D95" s="32" t="str">
        <f>IF(C95=namelist!$C$8,ROW(),"")</f>
        <v/>
      </c>
      <c r="E95" s="32" t="str">
        <f>IF(C95=namelist!$C$10,ROW(),"")</f>
        <v/>
      </c>
      <c r="F95" s="210"/>
      <c r="G95" s="30"/>
      <c r="H95" s="30"/>
      <c r="I95" s="30"/>
      <c r="J95" s="30"/>
      <c r="K95" s="30"/>
      <c r="L95" s="31"/>
      <c r="M95" s="30"/>
      <c r="N95" s="31"/>
      <c r="O95" s="32"/>
      <c r="P95" s="30"/>
      <c r="Q95" s="30" t="s">
        <v>197</v>
      </c>
      <c r="R95" s="30" t="s">
        <v>203</v>
      </c>
    </row>
    <row r="96" spans="1:18" x14ac:dyDescent="0.15">
      <c r="A96" s="45">
        <v>90</v>
      </c>
      <c r="B96" s="30"/>
      <c r="C96" s="210"/>
      <c r="D96" s="32" t="str">
        <f>IF(C96=namelist!$C$8,ROW(),"")</f>
        <v/>
      </c>
      <c r="E96" s="32" t="str">
        <f>IF(C96=namelist!$C$10,ROW(),"")</f>
        <v/>
      </c>
      <c r="F96" s="210"/>
      <c r="G96" s="30"/>
      <c r="H96" s="30"/>
      <c r="I96" s="30"/>
      <c r="J96" s="30"/>
      <c r="K96" s="30"/>
      <c r="L96" s="31"/>
      <c r="M96" s="30"/>
      <c r="N96" s="31"/>
      <c r="O96" s="32"/>
      <c r="P96" s="30"/>
      <c r="Q96" s="30" t="s">
        <v>197</v>
      </c>
      <c r="R96" s="30" t="s">
        <v>203</v>
      </c>
    </row>
    <row r="97" spans="1:18" x14ac:dyDescent="0.15">
      <c r="A97" s="45">
        <v>91</v>
      </c>
      <c r="B97" s="30"/>
      <c r="C97" s="210"/>
      <c r="D97" s="32" t="str">
        <f>IF(C97=namelist!$C$8,ROW(),"")</f>
        <v/>
      </c>
      <c r="E97" s="32" t="str">
        <f>IF(C97=namelist!$C$10,ROW(),"")</f>
        <v/>
      </c>
      <c r="F97" s="210"/>
      <c r="G97" s="30"/>
      <c r="H97" s="30"/>
      <c r="I97" s="30"/>
      <c r="J97" s="30"/>
      <c r="K97" s="30"/>
      <c r="L97" s="31"/>
      <c r="M97" s="30"/>
      <c r="N97" s="31"/>
      <c r="O97" s="32"/>
      <c r="P97" s="30"/>
      <c r="Q97" s="30" t="s">
        <v>197</v>
      </c>
      <c r="R97" s="30" t="s">
        <v>203</v>
      </c>
    </row>
    <row r="98" spans="1:18" x14ac:dyDescent="0.15">
      <c r="A98" s="45">
        <v>92</v>
      </c>
      <c r="B98" s="30"/>
      <c r="C98" s="210"/>
      <c r="D98" s="32" t="str">
        <f>IF(C98=namelist!$C$8,ROW(),"")</f>
        <v/>
      </c>
      <c r="E98" s="32" t="str">
        <f>IF(C98=namelist!$C$10,ROW(),"")</f>
        <v/>
      </c>
      <c r="F98" s="210"/>
      <c r="G98" s="30"/>
      <c r="H98" s="30"/>
      <c r="I98" s="30"/>
      <c r="J98" s="30"/>
      <c r="K98" s="30"/>
      <c r="L98" s="31"/>
      <c r="M98" s="30"/>
      <c r="N98" s="31"/>
      <c r="O98" s="32"/>
      <c r="P98" s="30"/>
      <c r="Q98" s="30" t="s">
        <v>197</v>
      </c>
      <c r="R98" s="30" t="s">
        <v>203</v>
      </c>
    </row>
    <row r="99" spans="1:18" x14ac:dyDescent="0.15">
      <c r="A99" s="45">
        <v>93</v>
      </c>
      <c r="B99" s="30"/>
      <c r="C99" s="210"/>
      <c r="D99" s="32" t="str">
        <f>IF(C99=namelist!$C$8,ROW(),"")</f>
        <v/>
      </c>
      <c r="E99" s="32" t="str">
        <f>IF(C99=namelist!$C$10,ROW(),"")</f>
        <v/>
      </c>
      <c r="F99" s="210"/>
      <c r="G99" s="30"/>
      <c r="H99" s="30"/>
      <c r="I99" s="30"/>
      <c r="J99" s="30"/>
      <c r="K99" s="30"/>
      <c r="L99" s="31"/>
      <c r="M99" s="30"/>
      <c r="N99" s="31"/>
      <c r="O99" s="32"/>
      <c r="P99" s="30"/>
      <c r="Q99" s="30" t="s">
        <v>197</v>
      </c>
      <c r="R99" s="30" t="s">
        <v>203</v>
      </c>
    </row>
    <row r="100" spans="1:18" x14ac:dyDescent="0.15">
      <c r="A100" s="45">
        <v>94</v>
      </c>
      <c r="B100" s="30"/>
      <c r="C100" s="210"/>
      <c r="D100" s="32" t="str">
        <f>IF(C100=namelist!$C$8,ROW(),"")</f>
        <v/>
      </c>
      <c r="E100" s="32" t="str">
        <f>IF(C100=namelist!$C$10,ROW(),"")</f>
        <v/>
      </c>
      <c r="F100" s="210"/>
      <c r="G100" s="30"/>
      <c r="H100" s="30"/>
      <c r="I100" s="30"/>
      <c r="J100" s="30"/>
      <c r="K100" s="30"/>
      <c r="L100" s="31"/>
      <c r="M100" s="30"/>
      <c r="N100" s="31"/>
      <c r="O100" s="32"/>
      <c r="P100" s="30"/>
      <c r="Q100" s="30" t="s">
        <v>197</v>
      </c>
      <c r="R100" s="30" t="s">
        <v>203</v>
      </c>
    </row>
    <row r="101" spans="1:18" x14ac:dyDescent="0.15">
      <c r="A101" s="45">
        <v>95</v>
      </c>
      <c r="B101" s="30"/>
      <c r="C101" s="210"/>
      <c r="D101" s="32" t="str">
        <f>IF(C101=namelist!$C$8,ROW(),"")</f>
        <v/>
      </c>
      <c r="E101" s="32" t="str">
        <f>IF(C101=namelist!$C$10,ROW(),"")</f>
        <v/>
      </c>
      <c r="F101" s="210"/>
      <c r="G101" s="30"/>
      <c r="H101" s="30"/>
      <c r="I101" s="30"/>
      <c r="J101" s="30"/>
      <c r="K101" s="30"/>
      <c r="L101" s="31"/>
      <c r="M101" s="30"/>
      <c r="N101" s="31"/>
      <c r="O101" s="32"/>
      <c r="P101" s="30"/>
      <c r="Q101" s="30" t="s">
        <v>197</v>
      </c>
      <c r="R101" s="30" t="s">
        <v>203</v>
      </c>
    </row>
    <row r="102" spans="1:18" x14ac:dyDescent="0.15">
      <c r="A102" s="45">
        <v>96</v>
      </c>
      <c r="B102" s="30"/>
      <c r="C102" s="210"/>
      <c r="D102" s="32" t="str">
        <f>IF(C102=namelist!$C$8,ROW(),"")</f>
        <v/>
      </c>
      <c r="E102" s="32" t="str">
        <f>IF(C102=namelist!$C$10,ROW(),"")</f>
        <v/>
      </c>
      <c r="F102" s="210"/>
      <c r="G102" s="30"/>
      <c r="H102" s="30"/>
      <c r="I102" s="30"/>
      <c r="J102" s="30"/>
      <c r="K102" s="30"/>
      <c r="L102" s="31"/>
      <c r="M102" s="30"/>
      <c r="N102" s="31"/>
      <c r="O102" s="32"/>
      <c r="P102" s="30"/>
      <c r="Q102" s="30" t="s">
        <v>197</v>
      </c>
      <c r="R102" s="30" t="s">
        <v>203</v>
      </c>
    </row>
    <row r="103" spans="1:18" x14ac:dyDescent="0.15">
      <c r="A103" s="45">
        <v>97</v>
      </c>
      <c r="B103" s="30"/>
      <c r="C103" s="210"/>
      <c r="D103" s="32" t="str">
        <f>IF(C103=namelist!$C$8,ROW(),"")</f>
        <v/>
      </c>
      <c r="E103" s="32" t="str">
        <f>IF(C103=namelist!$C$10,ROW(),"")</f>
        <v/>
      </c>
      <c r="F103" s="210"/>
      <c r="G103" s="30"/>
      <c r="H103" s="30"/>
      <c r="I103" s="30"/>
      <c r="J103" s="30"/>
      <c r="K103" s="30"/>
      <c r="L103" s="31"/>
      <c r="M103" s="30"/>
      <c r="N103" s="31"/>
      <c r="O103" s="32"/>
      <c r="P103" s="30"/>
      <c r="Q103" s="30" t="s">
        <v>197</v>
      </c>
      <c r="R103" s="30" t="s">
        <v>203</v>
      </c>
    </row>
    <row r="104" spans="1:18" x14ac:dyDescent="0.15">
      <c r="A104" s="45">
        <v>98</v>
      </c>
      <c r="B104" s="30"/>
      <c r="C104" s="210"/>
      <c r="D104" s="32" t="str">
        <f>IF(C104=namelist!$C$8,ROW(),"")</f>
        <v/>
      </c>
      <c r="E104" s="32" t="str">
        <f>IF(C104=namelist!$C$10,ROW(),"")</f>
        <v/>
      </c>
      <c r="F104" s="210"/>
      <c r="G104" s="30"/>
      <c r="H104" s="30"/>
      <c r="I104" s="30"/>
      <c r="J104" s="30"/>
      <c r="K104" s="30"/>
      <c r="L104" s="31"/>
      <c r="M104" s="30"/>
      <c r="N104" s="31"/>
      <c r="O104" s="32"/>
      <c r="P104" s="30"/>
      <c r="Q104" s="30" t="s">
        <v>197</v>
      </c>
      <c r="R104" s="30" t="s">
        <v>203</v>
      </c>
    </row>
    <row r="105" spans="1:18" x14ac:dyDescent="0.15">
      <c r="A105" s="45">
        <v>99</v>
      </c>
      <c r="B105" s="30"/>
      <c r="C105" s="211"/>
      <c r="D105" s="32" t="str">
        <f>IF(C105=namelist!$C$8,ROW(),"")</f>
        <v/>
      </c>
      <c r="E105" s="32" t="str">
        <f>IF(C105=namelist!$C$10,ROW(),"")</f>
        <v/>
      </c>
      <c r="F105" s="211"/>
      <c r="G105" s="30"/>
      <c r="H105" s="30"/>
      <c r="I105" s="30"/>
      <c r="J105" s="30"/>
      <c r="K105" s="30"/>
      <c r="L105" s="31"/>
      <c r="M105" s="30"/>
      <c r="N105" s="31"/>
      <c r="O105" s="32"/>
      <c r="P105" s="30"/>
      <c r="Q105" s="30" t="s">
        <v>197</v>
      </c>
      <c r="R105" s="30" t="s">
        <v>201</v>
      </c>
    </row>
    <row r="106" spans="1:18" x14ac:dyDescent="0.15">
      <c r="A106" s="45">
        <v>100</v>
      </c>
      <c r="B106" s="30"/>
      <c r="C106" s="211"/>
      <c r="D106" s="32" t="str">
        <f>IF(C106=namelist!$C$8,ROW(),"")</f>
        <v/>
      </c>
      <c r="E106" s="32" t="str">
        <f>IF(C106=namelist!$C$10,ROW(),"")</f>
        <v/>
      </c>
      <c r="F106" s="211"/>
      <c r="G106" s="30"/>
      <c r="H106" s="30"/>
      <c r="I106" s="30"/>
      <c r="J106" s="30"/>
      <c r="K106" s="30"/>
      <c r="L106" s="31"/>
      <c r="M106" s="30"/>
      <c r="N106" s="31"/>
      <c r="O106" s="32"/>
      <c r="P106" s="30"/>
      <c r="Q106" s="30" t="s">
        <v>197</v>
      </c>
      <c r="R106" s="30" t="s">
        <v>201</v>
      </c>
    </row>
    <row r="107" spans="1:18" x14ac:dyDescent="0.15">
      <c r="A107" s="45">
        <v>101</v>
      </c>
      <c r="B107" s="30"/>
      <c r="C107" s="211"/>
      <c r="D107" s="32" t="str">
        <f>IF(C107=namelist!$C$8,ROW(),"")</f>
        <v/>
      </c>
      <c r="E107" s="32" t="str">
        <f>IF(C107=namelist!$C$10,ROW(),"")</f>
        <v/>
      </c>
      <c r="F107" s="211"/>
      <c r="G107" s="30"/>
      <c r="H107" s="30"/>
      <c r="I107" s="30"/>
      <c r="J107" s="30"/>
      <c r="K107" s="30"/>
      <c r="L107" s="31"/>
      <c r="M107" s="30"/>
      <c r="N107" s="31"/>
      <c r="O107" s="32"/>
      <c r="P107" s="30"/>
      <c r="Q107" s="30" t="s">
        <v>197</v>
      </c>
      <c r="R107" s="30" t="s">
        <v>201</v>
      </c>
    </row>
    <row r="108" spans="1:18" x14ac:dyDescent="0.15">
      <c r="A108" s="45">
        <v>102</v>
      </c>
      <c r="B108" s="30"/>
      <c r="C108" s="211"/>
      <c r="D108" s="32" t="str">
        <f>IF(C108=namelist!$C$8,ROW(),"")</f>
        <v/>
      </c>
      <c r="E108" s="32" t="str">
        <f>IF(C108=namelist!$C$10,ROW(),"")</f>
        <v/>
      </c>
      <c r="F108" s="211"/>
      <c r="G108" s="30"/>
      <c r="H108" s="30"/>
      <c r="I108" s="30"/>
      <c r="J108" s="30"/>
      <c r="K108" s="30"/>
      <c r="L108" s="31"/>
      <c r="M108" s="30"/>
      <c r="N108" s="31"/>
      <c r="O108" s="32"/>
      <c r="P108" s="30"/>
      <c r="Q108" s="30" t="s">
        <v>197</v>
      </c>
      <c r="R108" s="30" t="s">
        <v>201</v>
      </c>
    </row>
    <row r="109" spans="1:18" x14ac:dyDescent="0.15">
      <c r="A109" s="45">
        <v>103</v>
      </c>
      <c r="B109" s="30"/>
      <c r="C109" s="211"/>
      <c r="D109" s="32" t="str">
        <f>IF(C109=namelist!$C$8,ROW(),"")</f>
        <v/>
      </c>
      <c r="E109" s="32" t="str">
        <f>IF(C109=namelist!$C$10,ROW(),"")</f>
        <v/>
      </c>
      <c r="F109" s="211"/>
      <c r="G109" s="30"/>
      <c r="H109" s="30"/>
      <c r="I109" s="30"/>
      <c r="J109" s="30"/>
      <c r="K109" s="30"/>
      <c r="L109" s="31"/>
      <c r="M109" s="30"/>
      <c r="N109" s="31"/>
      <c r="O109" s="32"/>
      <c r="P109" s="30"/>
      <c r="Q109" s="30" t="s">
        <v>197</v>
      </c>
      <c r="R109" s="30" t="s">
        <v>201</v>
      </c>
    </row>
    <row r="110" spans="1:18" x14ac:dyDescent="0.15">
      <c r="A110" s="45">
        <v>104</v>
      </c>
      <c r="B110" s="30"/>
      <c r="C110" s="211"/>
      <c r="D110" s="32" t="str">
        <f>IF(C110=namelist!$C$8,ROW(),"")</f>
        <v/>
      </c>
      <c r="E110" s="32" t="str">
        <f>IF(C110=namelist!$C$10,ROW(),"")</f>
        <v/>
      </c>
      <c r="F110" s="211"/>
      <c r="G110" s="30"/>
      <c r="H110" s="30"/>
      <c r="I110" s="30"/>
      <c r="J110" s="30"/>
      <c r="K110" s="30"/>
      <c r="L110" s="31"/>
      <c r="M110" s="30"/>
      <c r="N110" s="31"/>
      <c r="O110" s="32"/>
      <c r="P110" s="30"/>
      <c r="Q110" s="30" t="s">
        <v>197</v>
      </c>
      <c r="R110" s="30" t="s">
        <v>201</v>
      </c>
    </row>
    <row r="111" spans="1:18" x14ac:dyDescent="0.15">
      <c r="A111" s="45">
        <v>105</v>
      </c>
      <c r="B111" s="30"/>
      <c r="C111" s="211"/>
      <c r="D111" s="32" t="str">
        <f>IF(C111=namelist!$C$8,ROW(),"")</f>
        <v/>
      </c>
      <c r="E111" s="32" t="str">
        <f>IF(C111=namelist!$C$10,ROW(),"")</f>
        <v/>
      </c>
      <c r="F111" s="211"/>
      <c r="G111" s="30"/>
      <c r="H111" s="30"/>
      <c r="I111" s="30"/>
      <c r="J111" s="30"/>
      <c r="K111" s="30"/>
      <c r="L111" s="31"/>
      <c r="M111" s="30"/>
      <c r="N111" s="31"/>
      <c r="O111" s="32"/>
      <c r="P111" s="30"/>
      <c r="Q111" s="30" t="s">
        <v>197</v>
      </c>
      <c r="R111" s="30" t="s">
        <v>201</v>
      </c>
    </row>
    <row r="112" spans="1:18" x14ac:dyDescent="0.15">
      <c r="A112" s="45">
        <v>106</v>
      </c>
      <c r="B112" s="30"/>
      <c r="C112" s="211"/>
      <c r="D112" s="32" t="str">
        <f>IF(C112=namelist!$C$8,ROW(),"")</f>
        <v/>
      </c>
      <c r="E112" s="32" t="str">
        <f>IF(C112=namelist!$C$10,ROW(),"")</f>
        <v/>
      </c>
      <c r="F112" s="211"/>
      <c r="G112" s="30"/>
      <c r="H112" s="30"/>
      <c r="I112" s="30"/>
      <c r="J112" s="30"/>
      <c r="K112" s="30"/>
      <c r="L112" s="31"/>
      <c r="M112" s="30"/>
      <c r="N112" s="31"/>
      <c r="O112" s="32"/>
      <c r="P112" s="30"/>
      <c r="Q112" s="30" t="s">
        <v>197</v>
      </c>
      <c r="R112" s="30" t="s">
        <v>201</v>
      </c>
    </row>
    <row r="113" spans="1:18" x14ac:dyDescent="0.15">
      <c r="A113" s="45">
        <v>107</v>
      </c>
      <c r="B113" s="30"/>
      <c r="C113" s="211"/>
      <c r="D113" s="32" t="str">
        <f>IF(C113=namelist!$C$8,ROW(),"")</f>
        <v/>
      </c>
      <c r="E113" s="32" t="str">
        <f>IF(C113=namelist!$C$10,ROW(),"")</f>
        <v/>
      </c>
      <c r="F113" s="211"/>
      <c r="G113" s="30"/>
      <c r="H113" s="30"/>
      <c r="I113" s="30"/>
      <c r="J113" s="30"/>
      <c r="K113" s="30"/>
      <c r="L113" s="31"/>
      <c r="M113" s="30"/>
      <c r="N113" s="31"/>
      <c r="O113" s="32"/>
      <c r="P113" s="30"/>
      <c r="Q113" s="30" t="s">
        <v>195</v>
      </c>
      <c r="R113" s="30" t="s">
        <v>201</v>
      </c>
    </row>
    <row r="114" spans="1:18" x14ac:dyDescent="0.15">
      <c r="A114" s="45">
        <v>108</v>
      </c>
      <c r="B114" s="30"/>
      <c r="C114" s="211"/>
      <c r="D114" s="32" t="str">
        <f>IF(C114=namelist!$C$8,ROW(),"")</f>
        <v/>
      </c>
      <c r="E114" s="32" t="str">
        <f>IF(C114=namelist!$C$10,ROW(),"")</f>
        <v/>
      </c>
      <c r="F114" s="211"/>
      <c r="G114" s="30"/>
      <c r="H114" s="30"/>
      <c r="I114" s="30"/>
      <c r="J114" s="30"/>
      <c r="K114" s="30"/>
      <c r="L114" s="31"/>
      <c r="M114" s="30"/>
      <c r="N114" s="31"/>
      <c r="O114" s="32"/>
      <c r="P114" s="30"/>
      <c r="Q114" s="30" t="s">
        <v>195</v>
      </c>
      <c r="R114" s="30" t="s">
        <v>201</v>
      </c>
    </row>
    <row r="115" spans="1:18" x14ac:dyDescent="0.15">
      <c r="A115" s="45">
        <v>109</v>
      </c>
      <c r="B115" s="30"/>
      <c r="C115" s="211"/>
      <c r="D115" s="32" t="str">
        <f>IF(C115=namelist!$C$8,ROW(),"")</f>
        <v/>
      </c>
      <c r="E115" s="32" t="str">
        <f>IF(C115=namelist!$C$10,ROW(),"")</f>
        <v/>
      </c>
      <c r="F115" s="211"/>
      <c r="G115" s="30"/>
      <c r="H115" s="30"/>
      <c r="I115" s="30"/>
      <c r="J115" s="30"/>
      <c r="K115" s="30"/>
      <c r="L115" s="31"/>
      <c r="M115" s="30"/>
      <c r="N115" s="31"/>
      <c r="O115" s="32"/>
      <c r="P115" s="30"/>
      <c r="Q115" s="30" t="s">
        <v>197</v>
      </c>
      <c r="R115" s="30" t="s">
        <v>201</v>
      </c>
    </row>
    <row r="116" spans="1:18" x14ac:dyDescent="0.15">
      <c r="A116" s="45">
        <v>110</v>
      </c>
      <c r="B116" s="30"/>
      <c r="C116" s="211"/>
      <c r="D116" s="32" t="str">
        <f>IF(C116=namelist!$C$8,ROW(),"")</f>
        <v/>
      </c>
      <c r="E116" s="32" t="str">
        <f>IF(C116=namelist!$C$10,ROW(),"")</f>
        <v/>
      </c>
      <c r="F116" s="211"/>
      <c r="G116" s="30"/>
      <c r="H116" s="30"/>
      <c r="I116" s="30"/>
      <c r="J116" s="30"/>
      <c r="K116" s="30"/>
      <c r="L116" s="31"/>
      <c r="M116" s="30"/>
      <c r="N116" s="31"/>
      <c r="O116" s="32"/>
      <c r="P116" s="30"/>
      <c r="Q116" s="30" t="s">
        <v>197</v>
      </c>
      <c r="R116" s="30" t="s">
        <v>201</v>
      </c>
    </row>
    <row r="117" spans="1:18" x14ac:dyDescent="0.15">
      <c r="A117" s="45">
        <v>111</v>
      </c>
      <c r="B117" s="30"/>
      <c r="C117" s="211"/>
      <c r="D117" s="32" t="str">
        <f>IF(C117=namelist!$C$8,ROW(),"")</f>
        <v/>
      </c>
      <c r="E117" s="32" t="str">
        <f>IF(C117=namelist!$C$10,ROW(),"")</f>
        <v/>
      </c>
      <c r="F117" s="211"/>
      <c r="G117" s="30"/>
      <c r="H117" s="30"/>
      <c r="I117" s="30"/>
      <c r="J117" s="30"/>
      <c r="K117" s="30"/>
      <c r="L117" s="31"/>
      <c r="M117" s="30"/>
      <c r="N117" s="31"/>
      <c r="O117" s="32"/>
      <c r="P117" s="30"/>
      <c r="Q117" s="30" t="s">
        <v>197</v>
      </c>
      <c r="R117" s="30" t="s">
        <v>201</v>
      </c>
    </row>
    <row r="118" spans="1:18" x14ac:dyDescent="0.15">
      <c r="A118" s="45">
        <v>112</v>
      </c>
      <c r="B118" s="30"/>
      <c r="C118" s="211"/>
      <c r="D118" s="32" t="str">
        <f>IF(C118=namelist!$C$8,ROW(),"")</f>
        <v/>
      </c>
      <c r="E118" s="32" t="str">
        <f>IF(C118=namelist!$C$10,ROW(),"")</f>
        <v/>
      </c>
      <c r="F118" s="211"/>
      <c r="G118" s="30"/>
      <c r="H118" s="30"/>
      <c r="I118" s="30"/>
      <c r="J118" s="30"/>
      <c r="K118" s="30"/>
      <c r="L118" s="31"/>
      <c r="M118" s="30"/>
      <c r="N118" s="31"/>
      <c r="O118" s="32"/>
      <c r="P118" s="30"/>
      <c r="Q118" s="30" t="s">
        <v>197</v>
      </c>
      <c r="R118" s="30" t="s">
        <v>201</v>
      </c>
    </row>
    <row r="119" spans="1:18" x14ac:dyDescent="0.15">
      <c r="A119" s="45">
        <v>113</v>
      </c>
      <c r="B119" s="30"/>
      <c r="C119" s="210"/>
      <c r="D119" s="32" t="str">
        <f>IF(C119=namelist!$C$8,ROW(),"")</f>
        <v/>
      </c>
      <c r="E119" s="32" t="str">
        <f>IF(C119=namelist!$C$10,ROW(),"")</f>
        <v/>
      </c>
      <c r="F119" s="210"/>
      <c r="G119" s="30"/>
      <c r="H119" s="30"/>
      <c r="I119" s="30"/>
      <c r="J119" s="30"/>
      <c r="K119" s="30"/>
      <c r="L119" s="31"/>
      <c r="M119" s="30"/>
      <c r="N119" s="31"/>
      <c r="O119" s="32"/>
      <c r="P119" s="30"/>
      <c r="Q119" s="30" t="s">
        <v>197</v>
      </c>
      <c r="R119" s="30" t="s">
        <v>207</v>
      </c>
    </row>
    <row r="120" spans="1:18" x14ac:dyDescent="0.15">
      <c r="A120" s="45">
        <v>114</v>
      </c>
      <c r="B120" s="30"/>
      <c r="C120" s="210"/>
      <c r="D120" s="32" t="str">
        <f>IF(C120=namelist!$C$8,ROW(),"")</f>
        <v/>
      </c>
      <c r="E120" s="32" t="str">
        <f>IF(C120=namelist!$C$10,ROW(),"")</f>
        <v/>
      </c>
      <c r="F120" s="210"/>
      <c r="G120" s="30"/>
      <c r="H120" s="30"/>
      <c r="I120" s="30"/>
      <c r="J120" s="30"/>
      <c r="K120" s="30"/>
      <c r="L120" s="31"/>
      <c r="M120" s="30"/>
      <c r="N120" s="31"/>
      <c r="O120" s="32"/>
      <c r="P120" s="30"/>
      <c r="Q120" s="30" t="s">
        <v>197</v>
      </c>
      <c r="R120" s="30" t="s">
        <v>207</v>
      </c>
    </row>
    <row r="121" spans="1:18" x14ac:dyDescent="0.15">
      <c r="A121" s="45">
        <v>115</v>
      </c>
      <c r="B121" s="30"/>
      <c r="C121" s="210"/>
      <c r="D121" s="32" t="str">
        <f>IF(C121=namelist!$C$8,ROW(),"")</f>
        <v/>
      </c>
      <c r="E121" s="32" t="str">
        <f>IF(C121=namelist!$C$10,ROW(),"")</f>
        <v/>
      </c>
      <c r="F121" s="210"/>
      <c r="G121" s="30"/>
      <c r="H121" s="30"/>
      <c r="I121" s="30"/>
      <c r="J121" s="30"/>
      <c r="K121" s="30"/>
      <c r="L121" s="31"/>
      <c r="M121" s="30"/>
      <c r="N121" s="31"/>
      <c r="O121" s="32"/>
      <c r="P121" s="30"/>
      <c r="Q121" s="30" t="s">
        <v>197</v>
      </c>
      <c r="R121" s="30" t="s">
        <v>207</v>
      </c>
    </row>
    <row r="122" spans="1:18" x14ac:dyDescent="0.15">
      <c r="A122" s="45">
        <v>116</v>
      </c>
      <c r="B122" s="30"/>
      <c r="C122" s="210"/>
      <c r="D122" s="32" t="str">
        <f>IF(C122=namelist!$C$8,ROW(),"")</f>
        <v/>
      </c>
      <c r="E122" s="32" t="str">
        <f>IF(C122=namelist!$C$10,ROW(),"")</f>
        <v/>
      </c>
      <c r="F122" s="210"/>
      <c r="G122" s="30"/>
      <c r="H122" s="30"/>
      <c r="I122" s="30"/>
      <c r="J122" s="30"/>
      <c r="K122" s="30"/>
      <c r="L122" s="31"/>
      <c r="M122" s="30"/>
      <c r="N122" s="31"/>
      <c r="O122" s="32"/>
      <c r="P122" s="30"/>
      <c r="Q122" s="30" t="s">
        <v>197</v>
      </c>
      <c r="R122" s="30" t="s">
        <v>207</v>
      </c>
    </row>
    <row r="123" spans="1:18" x14ac:dyDescent="0.15">
      <c r="A123" s="45">
        <v>117</v>
      </c>
      <c r="B123" s="30"/>
      <c r="C123" s="210"/>
      <c r="D123" s="32" t="str">
        <f>IF(C123=namelist!$C$8,ROW(),"")</f>
        <v/>
      </c>
      <c r="E123" s="32" t="str">
        <f>IF(C123=namelist!$C$10,ROW(),"")</f>
        <v/>
      </c>
      <c r="F123" s="210"/>
      <c r="G123" s="30"/>
      <c r="H123" s="30"/>
      <c r="I123" s="30"/>
      <c r="J123" s="30"/>
      <c r="K123" s="30"/>
      <c r="L123" s="31"/>
      <c r="M123" s="30"/>
      <c r="N123" s="31"/>
      <c r="O123" s="32"/>
      <c r="P123" s="30"/>
      <c r="Q123" s="30" t="s">
        <v>197</v>
      </c>
      <c r="R123" s="30" t="s">
        <v>207</v>
      </c>
    </row>
    <row r="124" spans="1:18" x14ac:dyDescent="0.15">
      <c r="A124" s="45">
        <v>118</v>
      </c>
      <c r="B124" s="30"/>
      <c r="C124" s="210"/>
      <c r="D124" s="32" t="str">
        <f>IF(C124=namelist!$C$8,ROW(),"")</f>
        <v/>
      </c>
      <c r="E124" s="32" t="str">
        <f>IF(C124=namelist!$C$10,ROW(),"")</f>
        <v/>
      </c>
      <c r="F124" s="210"/>
      <c r="G124" s="30"/>
      <c r="H124" s="30"/>
      <c r="I124" s="30"/>
      <c r="J124" s="30"/>
      <c r="K124" s="30"/>
      <c r="L124" s="31"/>
      <c r="M124" s="30"/>
      <c r="N124" s="31"/>
      <c r="O124" s="32"/>
      <c r="P124" s="30"/>
      <c r="Q124" s="30" t="s">
        <v>197</v>
      </c>
      <c r="R124" s="30" t="s">
        <v>207</v>
      </c>
    </row>
    <row r="125" spans="1:18" x14ac:dyDescent="0.15">
      <c r="A125" s="45">
        <v>119</v>
      </c>
      <c r="B125" s="30"/>
      <c r="C125" s="210"/>
      <c r="D125" s="32" t="str">
        <f>IF(C125=namelist!$C$8,ROW(),"")</f>
        <v/>
      </c>
      <c r="E125" s="32" t="str">
        <f>IF(C125=namelist!$C$10,ROW(),"")</f>
        <v/>
      </c>
      <c r="F125" s="210"/>
      <c r="G125" s="30"/>
      <c r="H125" s="30"/>
      <c r="I125" s="30"/>
      <c r="J125" s="30"/>
      <c r="K125" s="30"/>
      <c r="L125" s="31"/>
      <c r="M125" s="30"/>
      <c r="N125" s="31"/>
      <c r="O125" s="32"/>
      <c r="P125" s="30"/>
      <c r="Q125" s="30" t="s">
        <v>197</v>
      </c>
      <c r="R125" s="30" t="s">
        <v>207</v>
      </c>
    </row>
    <row r="126" spans="1:18" x14ac:dyDescent="0.15">
      <c r="A126" s="45">
        <v>120</v>
      </c>
      <c r="B126" s="30"/>
      <c r="C126" s="210"/>
      <c r="D126" s="32" t="str">
        <f>IF(C126=namelist!$C$8,ROW(),"")</f>
        <v/>
      </c>
      <c r="E126" s="32" t="str">
        <f>IF(C126=namelist!$C$10,ROW(),"")</f>
        <v/>
      </c>
      <c r="F126" s="210"/>
      <c r="G126" s="30"/>
      <c r="H126" s="30"/>
      <c r="I126" s="30"/>
      <c r="J126" s="30"/>
      <c r="K126" s="30"/>
      <c r="L126" s="31"/>
      <c r="M126" s="30"/>
      <c r="N126" s="31"/>
      <c r="O126" s="32"/>
      <c r="P126" s="30"/>
      <c r="Q126" s="30" t="s">
        <v>197</v>
      </c>
      <c r="R126" s="30" t="s">
        <v>207</v>
      </c>
    </row>
    <row r="127" spans="1:18" x14ac:dyDescent="0.15">
      <c r="A127" s="45">
        <v>121</v>
      </c>
      <c r="B127" s="30"/>
      <c r="C127" s="210"/>
      <c r="D127" s="32" t="str">
        <f>IF(C127=namelist!$C$8,ROW(),"")</f>
        <v/>
      </c>
      <c r="E127" s="32" t="str">
        <f>IF(C127=namelist!$C$10,ROW(),"")</f>
        <v/>
      </c>
      <c r="F127" s="210"/>
      <c r="G127" s="30"/>
      <c r="H127" s="30"/>
      <c r="I127" s="30"/>
      <c r="J127" s="30"/>
      <c r="K127" s="30"/>
      <c r="L127" s="31"/>
      <c r="M127" s="30"/>
      <c r="N127" s="31"/>
      <c r="O127" s="32"/>
      <c r="P127" s="30"/>
      <c r="Q127" s="30" t="s">
        <v>195</v>
      </c>
      <c r="R127" s="30" t="s">
        <v>207</v>
      </c>
    </row>
    <row r="128" spans="1:18" x14ac:dyDescent="0.15">
      <c r="A128" s="45">
        <v>122</v>
      </c>
      <c r="B128" s="30"/>
      <c r="C128" s="210"/>
      <c r="D128" s="32" t="str">
        <f>IF(C128=namelist!$C$8,ROW(),"")</f>
        <v/>
      </c>
      <c r="E128" s="32" t="str">
        <f>IF(C128=namelist!$C$10,ROW(),"")</f>
        <v/>
      </c>
      <c r="F128" s="210"/>
      <c r="G128" s="30"/>
      <c r="H128" s="30"/>
      <c r="I128" s="30"/>
      <c r="J128" s="30"/>
      <c r="K128" s="30"/>
      <c r="L128" s="31"/>
      <c r="M128" s="30"/>
      <c r="N128" s="31"/>
      <c r="O128" s="32"/>
      <c r="P128" s="30"/>
      <c r="Q128" s="30" t="s">
        <v>197</v>
      </c>
      <c r="R128" s="30" t="s">
        <v>207</v>
      </c>
    </row>
    <row r="129" spans="1:18" x14ac:dyDescent="0.15">
      <c r="A129" s="45">
        <v>123</v>
      </c>
      <c r="B129" s="30"/>
      <c r="C129" s="210"/>
      <c r="D129" s="32" t="str">
        <f>IF(C129=namelist!$C$8,ROW(),"")</f>
        <v/>
      </c>
      <c r="E129" s="32" t="str">
        <f>IF(C129=namelist!$C$10,ROW(),"")</f>
        <v/>
      </c>
      <c r="F129" s="210"/>
      <c r="G129" s="30"/>
      <c r="H129" s="30"/>
      <c r="I129" s="30"/>
      <c r="J129" s="30"/>
      <c r="K129" s="30"/>
      <c r="L129" s="31"/>
      <c r="M129" s="30"/>
      <c r="N129" s="31"/>
      <c r="O129" s="32"/>
      <c r="P129" s="30"/>
      <c r="Q129" s="30" t="s">
        <v>197</v>
      </c>
      <c r="R129" s="30" t="s">
        <v>207</v>
      </c>
    </row>
    <row r="130" spans="1:18" x14ac:dyDescent="0.15">
      <c r="A130" s="45">
        <v>124</v>
      </c>
      <c r="B130" s="30"/>
      <c r="C130" s="210"/>
      <c r="D130" s="32" t="str">
        <f>IF(C130=namelist!$C$8,ROW(),"")</f>
        <v/>
      </c>
      <c r="E130" s="32" t="str">
        <f>IF(C130=namelist!$C$10,ROW(),"")</f>
        <v/>
      </c>
      <c r="F130" s="210"/>
      <c r="G130" s="30"/>
      <c r="H130" s="30"/>
      <c r="I130" s="30"/>
      <c r="J130" s="30"/>
      <c r="K130" s="30"/>
      <c r="L130" s="31"/>
      <c r="M130" s="30"/>
      <c r="N130" s="31"/>
      <c r="O130" s="32"/>
      <c r="P130" s="30"/>
      <c r="Q130" s="30" t="s">
        <v>197</v>
      </c>
      <c r="R130" s="30" t="s">
        <v>207</v>
      </c>
    </row>
    <row r="131" spans="1:18" x14ac:dyDescent="0.15">
      <c r="A131" s="45">
        <v>125</v>
      </c>
      <c r="B131" s="30"/>
      <c r="C131" s="210"/>
      <c r="D131" s="32" t="str">
        <f>IF(C131=namelist!$C$8,ROW(),"")</f>
        <v/>
      </c>
      <c r="E131" s="32" t="str">
        <f>IF(C131=namelist!$C$10,ROW(),"")</f>
        <v/>
      </c>
      <c r="F131" s="210"/>
      <c r="G131" s="30"/>
      <c r="H131" s="30"/>
      <c r="I131" s="30"/>
      <c r="J131" s="30"/>
      <c r="K131" s="30"/>
      <c r="L131" s="31"/>
      <c r="M131" s="30"/>
      <c r="N131" s="31"/>
      <c r="O131" s="32"/>
      <c r="P131" s="30"/>
      <c r="Q131" s="30" t="s">
        <v>197</v>
      </c>
      <c r="R131" s="30" t="s">
        <v>207</v>
      </c>
    </row>
    <row r="132" spans="1:18" x14ac:dyDescent="0.15">
      <c r="A132" s="45">
        <v>126</v>
      </c>
      <c r="B132" s="30"/>
      <c r="C132" s="210"/>
      <c r="D132" s="32" t="str">
        <f>IF(C132=namelist!$C$8,ROW(),"")</f>
        <v/>
      </c>
      <c r="E132" s="32" t="str">
        <f>IF(C132=namelist!$C$10,ROW(),"")</f>
        <v/>
      </c>
      <c r="F132" s="210"/>
      <c r="G132" s="30"/>
      <c r="H132" s="30"/>
      <c r="I132" s="30"/>
      <c r="J132" s="30"/>
      <c r="K132" s="30"/>
      <c r="L132" s="31"/>
      <c r="M132" s="30"/>
      <c r="N132" s="31"/>
      <c r="O132" s="32"/>
      <c r="P132" s="30"/>
      <c r="Q132" s="30" t="s">
        <v>197</v>
      </c>
      <c r="R132" s="30" t="s">
        <v>207</v>
      </c>
    </row>
    <row r="133" spans="1:18" x14ac:dyDescent="0.15">
      <c r="A133" s="45">
        <v>127</v>
      </c>
      <c r="B133" s="30"/>
      <c r="C133" s="210"/>
      <c r="D133" s="32" t="str">
        <f>IF(C133=namelist!$C$8,ROW(),"")</f>
        <v/>
      </c>
      <c r="E133" s="32" t="str">
        <f>IF(C133=namelist!$C$10,ROW(),"")</f>
        <v/>
      </c>
      <c r="F133" s="210"/>
      <c r="G133" s="30"/>
      <c r="H133" s="30"/>
      <c r="I133" s="30"/>
      <c r="J133" s="30"/>
      <c r="K133" s="30"/>
      <c r="L133" s="31"/>
      <c r="M133" s="30"/>
      <c r="N133" s="31"/>
      <c r="O133" s="32"/>
      <c r="P133" s="30"/>
      <c r="Q133" s="30" t="s">
        <v>195</v>
      </c>
      <c r="R133" s="30" t="s">
        <v>210</v>
      </c>
    </row>
    <row r="134" spans="1:18" x14ac:dyDescent="0.15">
      <c r="A134" s="45">
        <v>128</v>
      </c>
      <c r="B134" s="30"/>
      <c r="C134" s="210"/>
      <c r="D134" s="32" t="str">
        <f>IF(C134=namelist!$C$8,ROW(),"")</f>
        <v/>
      </c>
      <c r="E134" s="32" t="str">
        <f>IF(C134=namelist!$C$10,ROW(),"")</f>
        <v/>
      </c>
      <c r="F134" s="210"/>
      <c r="G134" s="30"/>
      <c r="H134" s="30"/>
      <c r="I134" s="30"/>
      <c r="J134" s="30"/>
      <c r="K134" s="30"/>
      <c r="L134" s="31"/>
      <c r="M134" s="30"/>
      <c r="N134" s="31"/>
      <c r="O134" s="32"/>
      <c r="P134" s="30"/>
      <c r="Q134" s="30" t="s">
        <v>197</v>
      </c>
      <c r="R134" s="30" t="s">
        <v>210</v>
      </c>
    </row>
    <row r="135" spans="1:18" x14ac:dyDescent="0.15">
      <c r="A135" s="45">
        <v>129</v>
      </c>
      <c r="B135" s="30"/>
      <c r="C135" s="210"/>
      <c r="D135" s="32" t="str">
        <f>IF(C135=namelist!$C$8,ROW(),"")</f>
        <v/>
      </c>
      <c r="E135" s="32" t="str">
        <f>IF(C135=namelist!$C$10,ROW(),"")</f>
        <v/>
      </c>
      <c r="F135" s="210"/>
      <c r="G135" s="30"/>
      <c r="H135" s="30"/>
      <c r="I135" s="30"/>
      <c r="J135" s="30"/>
      <c r="K135" s="30"/>
      <c r="L135" s="31"/>
      <c r="M135" s="30"/>
      <c r="N135" s="31"/>
      <c r="O135" s="32"/>
      <c r="P135" s="30"/>
      <c r="Q135" s="30" t="s">
        <v>197</v>
      </c>
      <c r="R135" s="30" t="s">
        <v>210</v>
      </c>
    </row>
    <row r="136" spans="1:18" x14ac:dyDescent="0.15">
      <c r="A136" s="45">
        <v>130</v>
      </c>
      <c r="B136" s="30"/>
      <c r="C136" s="210"/>
      <c r="D136" s="32" t="str">
        <f>IF(C136=namelist!$C$8,ROW(),"")</f>
        <v/>
      </c>
      <c r="E136" s="32" t="str">
        <f>IF(C136=namelist!$C$10,ROW(),"")</f>
        <v/>
      </c>
      <c r="F136" s="210"/>
      <c r="G136" s="30"/>
      <c r="H136" s="30"/>
      <c r="I136" s="30"/>
      <c r="J136" s="30"/>
      <c r="K136" s="30"/>
      <c r="L136" s="31"/>
      <c r="M136" s="30"/>
      <c r="N136" s="31"/>
      <c r="O136" s="32"/>
      <c r="P136" s="30"/>
      <c r="Q136" s="30" t="s">
        <v>195</v>
      </c>
      <c r="R136" s="30" t="s">
        <v>210</v>
      </c>
    </row>
    <row r="137" spans="1:18" x14ac:dyDescent="0.15">
      <c r="A137" s="45">
        <v>131</v>
      </c>
      <c r="B137" s="30"/>
      <c r="C137" s="210"/>
      <c r="D137" s="32" t="str">
        <f>IF(C137=namelist!$C$8,ROW(),"")</f>
        <v/>
      </c>
      <c r="E137" s="32" t="str">
        <f>IF(C137=namelist!$C$10,ROW(),"")</f>
        <v/>
      </c>
      <c r="F137" s="210"/>
      <c r="G137" s="30"/>
      <c r="H137" s="30"/>
      <c r="I137" s="30"/>
      <c r="J137" s="30"/>
      <c r="K137" s="30"/>
      <c r="L137" s="31"/>
      <c r="M137" s="30"/>
      <c r="N137" s="31"/>
      <c r="O137" s="32"/>
      <c r="P137" s="30"/>
      <c r="Q137" s="30" t="s">
        <v>197</v>
      </c>
      <c r="R137" s="30" t="s">
        <v>210</v>
      </c>
    </row>
    <row r="138" spans="1:18" x14ac:dyDescent="0.15">
      <c r="A138" s="45">
        <v>132</v>
      </c>
      <c r="B138" s="30"/>
      <c r="C138" s="210"/>
      <c r="D138" s="32" t="str">
        <f>IF(C138=namelist!$C$8,ROW(),"")</f>
        <v/>
      </c>
      <c r="E138" s="32" t="str">
        <f>IF(C138=namelist!$C$10,ROW(),"")</f>
        <v/>
      </c>
      <c r="F138" s="210"/>
      <c r="G138" s="30"/>
      <c r="H138" s="30"/>
      <c r="I138" s="30"/>
      <c r="J138" s="30"/>
      <c r="K138" s="30"/>
      <c r="L138" s="31"/>
      <c r="M138" s="30"/>
      <c r="N138" s="31"/>
      <c r="O138" s="32"/>
      <c r="P138" s="30"/>
      <c r="Q138" s="30" t="s">
        <v>197</v>
      </c>
      <c r="R138" s="30" t="s">
        <v>210</v>
      </c>
    </row>
    <row r="139" spans="1:18" x14ac:dyDescent="0.15">
      <c r="A139" s="45">
        <v>133</v>
      </c>
      <c r="B139" s="30"/>
      <c r="C139" s="210"/>
      <c r="D139" s="32" t="str">
        <f>IF(C139=namelist!$C$8,ROW(),"")</f>
        <v/>
      </c>
      <c r="E139" s="32" t="str">
        <f>IF(C139=namelist!$C$10,ROW(),"")</f>
        <v/>
      </c>
      <c r="F139" s="210"/>
      <c r="G139" s="30"/>
      <c r="H139" s="30"/>
      <c r="I139" s="30"/>
      <c r="J139" s="30"/>
      <c r="K139" s="30"/>
      <c r="L139" s="31"/>
      <c r="M139" s="30"/>
      <c r="N139" s="31"/>
      <c r="O139" s="32"/>
      <c r="P139" s="30"/>
      <c r="Q139" s="30" t="s">
        <v>197</v>
      </c>
      <c r="R139" s="30" t="s">
        <v>210</v>
      </c>
    </row>
    <row r="140" spans="1:18" x14ac:dyDescent="0.15">
      <c r="A140" s="45">
        <v>134</v>
      </c>
      <c r="B140" s="30"/>
      <c r="C140" s="210"/>
      <c r="D140" s="32" t="str">
        <f>IF(C140=namelist!$C$8,ROW(),"")</f>
        <v/>
      </c>
      <c r="E140" s="32" t="str">
        <f>IF(C140=namelist!$C$10,ROW(),"")</f>
        <v/>
      </c>
      <c r="F140" s="210"/>
      <c r="G140" s="30"/>
      <c r="H140" s="30"/>
      <c r="I140" s="30"/>
      <c r="J140" s="30"/>
      <c r="K140" s="30"/>
      <c r="L140" s="31"/>
      <c r="M140" s="30"/>
      <c r="N140" s="31"/>
      <c r="O140" s="32"/>
      <c r="P140" s="30"/>
      <c r="Q140" s="30" t="s">
        <v>197</v>
      </c>
      <c r="R140" s="30" t="s">
        <v>210</v>
      </c>
    </row>
    <row r="141" spans="1:18" x14ac:dyDescent="0.15">
      <c r="A141" s="45">
        <v>135</v>
      </c>
      <c r="B141" s="30"/>
      <c r="C141" s="210"/>
      <c r="D141" s="32" t="str">
        <f>IF(C141=namelist!$C$8,ROW(),"")</f>
        <v/>
      </c>
      <c r="E141" s="32" t="str">
        <f>IF(C141=namelist!$C$10,ROW(),"")</f>
        <v/>
      </c>
      <c r="F141" s="210"/>
      <c r="G141" s="30"/>
      <c r="H141" s="30"/>
      <c r="I141" s="30"/>
      <c r="J141" s="30"/>
      <c r="K141" s="30"/>
      <c r="L141" s="31"/>
      <c r="M141" s="30"/>
      <c r="N141" s="31"/>
      <c r="O141" s="32"/>
      <c r="P141" s="30"/>
      <c r="Q141" s="30" t="s">
        <v>197</v>
      </c>
      <c r="R141" s="30" t="s">
        <v>210</v>
      </c>
    </row>
    <row r="142" spans="1:18" x14ac:dyDescent="0.15">
      <c r="A142" s="45">
        <v>136</v>
      </c>
      <c r="B142" s="30"/>
      <c r="C142" s="210"/>
      <c r="D142" s="32" t="str">
        <f>IF(C142=namelist!$C$8,ROW(),"")</f>
        <v/>
      </c>
      <c r="E142" s="32" t="str">
        <f>IF(C142=namelist!$C$10,ROW(),"")</f>
        <v/>
      </c>
      <c r="F142" s="210"/>
      <c r="G142" s="30"/>
      <c r="H142" s="30"/>
      <c r="I142" s="30"/>
      <c r="J142" s="30"/>
      <c r="K142" s="30"/>
      <c r="L142" s="31"/>
      <c r="M142" s="30"/>
      <c r="N142" s="31"/>
      <c r="O142" s="32"/>
      <c r="P142" s="30"/>
      <c r="Q142" s="30" t="s">
        <v>197</v>
      </c>
      <c r="R142" s="30" t="s">
        <v>210</v>
      </c>
    </row>
    <row r="143" spans="1:18" x14ac:dyDescent="0.15">
      <c r="A143" s="45">
        <v>137</v>
      </c>
      <c r="B143" s="30"/>
      <c r="C143" s="210"/>
      <c r="D143" s="32" t="str">
        <f>IF(C143=namelist!$C$8,ROW(),"")</f>
        <v/>
      </c>
      <c r="E143" s="32" t="str">
        <f>IF(C143=namelist!$C$10,ROW(),"")</f>
        <v/>
      </c>
      <c r="F143" s="210"/>
      <c r="G143" s="30"/>
      <c r="H143" s="30"/>
      <c r="I143" s="30"/>
      <c r="J143" s="30"/>
      <c r="K143" s="30"/>
      <c r="L143" s="31"/>
      <c r="M143" s="30"/>
      <c r="N143" s="31"/>
      <c r="O143" s="32"/>
      <c r="P143" s="30"/>
      <c r="Q143" s="30" t="s">
        <v>197</v>
      </c>
      <c r="R143" s="30" t="s">
        <v>210</v>
      </c>
    </row>
    <row r="144" spans="1:18" x14ac:dyDescent="0.15">
      <c r="A144" s="45">
        <v>138</v>
      </c>
      <c r="B144" s="30"/>
      <c r="C144" s="210"/>
      <c r="D144" s="32" t="str">
        <f>IF(C144=namelist!$C$8,ROW(),"")</f>
        <v/>
      </c>
      <c r="E144" s="32" t="str">
        <f>IF(C144=namelist!$C$10,ROW(),"")</f>
        <v/>
      </c>
      <c r="F144" s="210"/>
      <c r="G144" s="30"/>
      <c r="H144" s="30"/>
      <c r="I144" s="30"/>
      <c r="J144" s="30"/>
      <c r="K144" s="30"/>
      <c r="L144" s="31"/>
      <c r="M144" s="30"/>
      <c r="N144" s="31"/>
      <c r="O144" s="32"/>
      <c r="P144" s="30"/>
      <c r="Q144" s="30" t="s">
        <v>197</v>
      </c>
      <c r="R144" s="30" t="s">
        <v>210</v>
      </c>
    </row>
    <row r="145" spans="1:18" x14ac:dyDescent="0.15">
      <c r="A145" s="45">
        <v>139</v>
      </c>
      <c r="B145" s="30"/>
      <c r="C145" s="210"/>
      <c r="D145" s="32" t="str">
        <f>IF(C145=namelist!$C$8,ROW(),"")</f>
        <v/>
      </c>
      <c r="E145" s="32" t="str">
        <f>IF(C145=namelist!$C$10,ROW(),"")</f>
        <v/>
      </c>
      <c r="F145" s="210"/>
      <c r="G145" s="30"/>
      <c r="H145" s="30"/>
      <c r="I145" s="30"/>
      <c r="J145" s="30"/>
      <c r="K145" s="30"/>
      <c r="L145" s="31"/>
      <c r="M145" s="30"/>
      <c r="N145" s="31"/>
      <c r="O145" s="32"/>
      <c r="P145" s="30"/>
      <c r="Q145" s="30" t="s">
        <v>197</v>
      </c>
      <c r="R145" s="30" t="s">
        <v>210</v>
      </c>
    </row>
    <row r="146" spans="1:18" x14ac:dyDescent="0.15">
      <c r="A146" s="45">
        <v>140</v>
      </c>
      <c r="B146" s="30"/>
      <c r="C146" s="210"/>
      <c r="D146" s="32" t="str">
        <f>IF(C146=namelist!$C$8,ROW(),"")</f>
        <v/>
      </c>
      <c r="E146" s="32" t="str">
        <f>IF(C146=namelist!$C$10,ROW(),"")</f>
        <v/>
      </c>
      <c r="F146" s="210"/>
      <c r="G146" s="30"/>
      <c r="H146" s="30"/>
      <c r="I146" s="30"/>
      <c r="J146" s="30"/>
      <c r="K146" s="30"/>
      <c r="L146" s="31"/>
      <c r="M146" s="30"/>
      <c r="N146" s="31"/>
      <c r="O146" s="32"/>
      <c r="P146" s="30"/>
      <c r="Q146" s="30" t="s">
        <v>195</v>
      </c>
      <c r="R146" s="30" t="s">
        <v>210</v>
      </c>
    </row>
    <row r="147" spans="1:18" x14ac:dyDescent="0.15">
      <c r="A147" s="45">
        <v>141</v>
      </c>
      <c r="B147" s="30"/>
      <c r="C147" s="210"/>
      <c r="D147" s="32" t="str">
        <f>IF(C147=namelist!$C$8,ROW(),"")</f>
        <v/>
      </c>
      <c r="E147" s="32" t="str">
        <f>IF(C147=namelist!$C$10,ROW(),"")</f>
        <v/>
      </c>
      <c r="F147" s="210"/>
      <c r="G147" s="30"/>
      <c r="H147" s="30"/>
      <c r="I147" s="30"/>
      <c r="J147" s="30"/>
      <c r="K147" s="30"/>
      <c r="L147" s="31"/>
      <c r="M147" s="30"/>
      <c r="N147" s="31"/>
      <c r="O147" s="32"/>
      <c r="P147" s="30"/>
      <c r="Q147" s="30" t="s">
        <v>197</v>
      </c>
      <c r="R147" s="30" t="s">
        <v>203</v>
      </c>
    </row>
    <row r="148" spans="1:18" x14ac:dyDescent="0.15">
      <c r="A148" s="45">
        <v>142</v>
      </c>
      <c r="B148" s="30"/>
      <c r="C148" s="210"/>
      <c r="D148" s="32" t="str">
        <f>IF(C148=namelist!$C$8,ROW(),"")</f>
        <v/>
      </c>
      <c r="E148" s="32" t="str">
        <f>IF(C148=namelist!$C$10,ROW(),"")</f>
        <v/>
      </c>
      <c r="F148" s="210"/>
      <c r="G148" s="30"/>
      <c r="H148" s="30"/>
      <c r="I148" s="30"/>
      <c r="J148" s="30"/>
      <c r="K148" s="30"/>
      <c r="L148" s="31"/>
      <c r="M148" s="30"/>
      <c r="N148" s="31"/>
      <c r="O148" s="32"/>
      <c r="P148" s="30"/>
      <c r="Q148" s="30" t="s">
        <v>195</v>
      </c>
      <c r="R148" s="30" t="s">
        <v>203</v>
      </c>
    </row>
    <row r="149" spans="1:18" x14ac:dyDescent="0.15">
      <c r="A149" s="45">
        <v>143</v>
      </c>
      <c r="B149" s="30"/>
      <c r="C149" s="210"/>
      <c r="D149" s="32" t="str">
        <f>IF(C149=namelist!$C$8,ROW(),"")</f>
        <v/>
      </c>
      <c r="E149" s="32" t="str">
        <f>IF(C149=namelist!$C$10,ROW(),"")</f>
        <v/>
      </c>
      <c r="F149" s="210"/>
      <c r="G149" s="30"/>
      <c r="H149" s="30"/>
      <c r="I149" s="30"/>
      <c r="J149" s="30"/>
      <c r="K149" s="30"/>
      <c r="L149" s="31"/>
      <c r="M149" s="30"/>
      <c r="N149" s="31"/>
      <c r="O149" s="32"/>
      <c r="P149" s="30"/>
      <c r="Q149" s="30" t="s">
        <v>197</v>
      </c>
      <c r="R149" s="30" t="s">
        <v>203</v>
      </c>
    </row>
    <row r="150" spans="1:18" x14ac:dyDescent="0.15">
      <c r="A150" s="45">
        <v>144</v>
      </c>
      <c r="B150" s="30"/>
      <c r="C150" s="210"/>
      <c r="D150" s="32" t="str">
        <f>IF(C150=namelist!$C$8,ROW(),"")</f>
        <v/>
      </c>
      <c r="E150" s="32" t="str">
        <f>IF(C150=namelist!$C$10,ROW(),"")</f>
        <v/>
      </c>
      <c r="F150" s="210"/>
      <c r="G150" s="30"/>
      <c r="H150" s="30"/>
      <c r="I150" s="30"/>
      <c r="J150" s="30"/>
      <c r="K150" s="30"/>
      <c r="L150" s="31"/>
      <c r="M150" s="30"/>
      <c r="N150" s="31"/>
      <c r="O150" s="32"/>
      <c r="P150" s="30"/>
      <c r="Q150" s="30" t="s">
        <v>197</v>
      </c>
      <c r="R150" s="30" t="s">
        <v>203</v>
      </c>
    </row>
    <row r="151" spans="1:18" x14ac:dyDescent="0.15">
      <c r="A151" s="45">
        <v>145</v>
      </c>
      <c r="B151" s="30"/>
      <c r="C151" s="210"/>
      <c r="D151" s="32" t="str">
        <f>IF(C151=namelist!$C$8,ROW(),"")</f>
        <v/>
      </c>
      <c r="E151" s="32" t="str">
        <f>IF(C151=namelist!$C$10,ROW(),"")</f>
        <v/>
      </c>
      <c r="F151" s="210"/>
      <c r="G151" s="30"/>
      <c r="H151" s="30"/>
      <c r="I151" s="30"/>
      <c r="J151" s="30"/>
      <c r="K151" s="30"/>
      <c r="L151" s="31"/>
      <c r="M151" s="30"/>
      <c r="N151" s="31"/>
      <c r="O151" s="32"/>
      <c r="P151" s="30"/>
      <c r="Q151" s="30" t="s">
        <v>197</v>
      </c>
      <c r="R151" s="30" t="s">
        <v>203</v>
      </c>
    </row>
    <row r="152" spans="1:18" x14ac:dyDescent="0.15">
      <c r="A152" s="45">
        <v>146</v>
      </c>
      <c r="B152" s="30"/>
      <c r="C152" s="210"/>
      <c r="D152" s="32" t="str">
        <f>IF(C152=namelist!$C$8,ROW(),"")</f>
        <v/>
      </c>
      <c r="E152" s="32" t="str">
        <f>IF(C152=namelist!$C$10,ROW(),"")</f>
        <v/>
      </c>
      <c r="F152" s="210"/>
      <c r="G152" s="30"/>
      <c r="H152" s="30"/>
      <c r="I152" s="30"/>
      <c r="J152" s="30"/>
      <c r="K152" s="30"/>
      <c r="L152" s="31"/>
      <c r="M152" s="30"/>
      <c r="N152" s="31"/>
      <c r="O152" s="32"/>
      <c r="P152" s="30"/>
      <c r="Q152" s="30" t="s">
        <v>197</v>
      </c>
      <c r="R152" s="30" t="s">
        <v>203</v>
      </c>
    </row>
    <row r="153" spans="1:18" x14ac:dyDescent="0.15">
      <c r="A153" s="45">
        <v>147</v>
      </c>
      <c r="B153" s="30"/>
      <c r="C153" s="210"/>
      <c r="D153" s="32" t="str">
        <f>IF(C153=namelist!$C$8,ROW(),"")</f>
        <v/>
      </c>
      <c r="E153" s="32" t="str">
        <f>IF(C153=namelist!$C$10,ROW(),"")</f>
        <v/>
      </c>
      <c r="F153" s="210"/>
      <c r="G153" s="30"/>
      <c r="H153" s="30"/>
      <c r="I153" s="30"/>
      <c r="J153" s="30"/>
      <c r="K153" s="30"/>
      <c r="L153" s="31"/>
      <c r="M153" s="30"/>
      <c r="N153" s="31"/>
      <c r="O153" s="32"/>
      <c r="P153" s="30"/>
      <c r="Q153" s="30" t="s">
        <v>197</v>
      </c>
      <c r="R153" s="30" t="s">
        <v>203</v>
      </c>
    </row>
    <row r="154" spans="1:18" x14ac:dyDescent="0.15">
      <c r="A154" s="45">
        <v>148</v>
      </c>
      <c r="B154" s="30"/>
      <c r="C154" s="210"/>
      <c r="D154" s="32" t="str">
        <f>IF(C154=namelist!$C$8,ROW(),"")</f>
        <v/>
      </c>
      <c r="E154" s="32" t="str">
        <f>IF(C154=namelist!$C$10,ROW(),"")</f>
        <v/>
      </c>
      <c r="F154" s="210"/>
      <c r="G154" s="30"/>
      <c r="H154" s="30"/>
      <c r="I154" s="30"/>
      <c r="J154" s="30"/>
      <c r="K154" s="30"/>
      <c r="L154" s="31"/>
      <c r="M154" s="30"/>
      <c r="N154" s="31"/>
      <c r="O154" s="32"/>
      <c r="P154" s="30"/>
      <c r="Q154" s="30" t="s">
        <v>197</v>
      </c>
      <c r="R154" s="30" t="s">
        <v>203</v>
      </c>
    </row>
    <row r="155" spans="1:18" x14ac:dyDescent="0.15">
      <c r="A155" s="45">
        <v>149</v>
      </c>
      <c r="B155" s="30"/>
      <c r="C155" s="210"/>
      <c r="D155" s="32" t="str">
        <f>IF(C155=namelist!$C$8,ROW(),"")</f>
        <v/>
      </c>
      <c r="E155" s="32" t="str">
        <f>IF(C155=namelist!$C$10,ROW(),"")</f>
        <v/>
      </c>
      <c r="F155" s="210"/>
      <c r="G155" s="30"/>
      <c r="H155" s="30"/>
      <c r="I155" s="30"/>
      <c r="J155" s="30"/>
      <c r="K155" s="30"/>
      <c r="L155" s="31"/>
      <c r="M155" s="30"/>
      <c r="N155" s="31"/>
      <c r="O155" s="32"/>
      <c r="P155" s="30"/>
      <c r="Q155" s="30" t="s">
        <v>197</v>
      </c>
      <c r="R155" s="30" t="s">
        <v>203</v>
      </c>
    </row>
    <row r="156" spans="1:18" x14ac:dyDescent="0.15">
      <c r="A156" s="45">
        <v>150</v>
      </c>
      <c r="B156" s="30"/>
      <c r="C156" s="210"/>
      <c r="D156" s="32" t="str">
        <f>IF(C156=namelist!$C$8,ROW(),"")</f>
        <v/>
      </c>
      <c r="E156" s="32" t="str">
        <f>IF(C156=namelist!$C$10,ROW(),"")</f>
        <v/>
      </c>
      <c r="F156" s="210"/>
      <c r="G156" s="30"/>
      <c r="H156" s="30"/>
      <c r="I156" s="30"/>
      <c r="J156" s="30"/>
      <c r="K156" s="30"/>
      <c r="L156" s="31"/>
      <c r="M156" s="30"/>
      <c r="N156" s="31"/>
      <c r="O156" s="32"/>
      <c r="P156" s="30"/>
      <c r="Q156" s="30" t="s">
        <v>197</v>
      </c>
      <c r="R156" s="30" t="s">
        <v>203</v>
      </c>
    </row>
    <row r="157" spans="1:18" x14ac:dyDescent="0.15">
      <c r="A157" s="45">
        <v>151</v>
      </c>
      <c r="B157" s="30"/>
      <c r="C157" s="210"/>
      <c r="D157" s="32" t="str">
        <f>IF(C157=namelist!$C$8,ROW(),"")</f>
        <v/>
      </c>
      <c r="E157" s="32" t="str">
        <f>IF(C157=namelist!$C$10,ROW(),"")</f>
        <v/>
      </c>
      <c r="F157" s="210"/>
      <c r="G157" s="30"/>
      <c r="H157" s="30"/>
      <c r="I157" s="30"/>
      <c r="J157" s="30"/>
      <c r="K157" s="30"/>
      <c r="L157" s="31"/>
      <c r="M157" s="30"/>
      <c r="N157" s="31"/>
      <c r="O157" s="32"/>
      <c r="P157" s="30"/>
      <c r="Q157" s="30" t="s">
        <v>197</v>
      </c>
      <c r="R157" s="30" t="s">
        <v>203</v>
      </c>
    </row>
    <row r="158" spans="1:18" x14ac:dyDescent="0.15">
      <c r="A158" s="45">
        <v>152</v>
      </c>
      <c r="B158" s="30"/>
      <c r="C158" s="210"/>
      <c r="D158" s="32" t="str">
        <f>IF(C158=namelist!$C$8,ROW(),"")</f>
        <v/>
      </c>
      <c r="E158" s="32" t="str">
        <f>IF(C158=namelist!$C$10,ROW(),"")</f>
        <v/>
      </c>
      <c r="F158" s="210"/>
      <c r="G158" s="30"/>
      <c r="H158" s="30"/>
      <c r="I158" s="30"/>
      <c r="J158" s="30"/>
      <c r="K158" s="30"/>
      <c r="L158" s="31"/>
      <c r="M158" s="30"/>
      <c r="N158" s="31"/>
      <c r="O158" s="32"/>
      <c r="P158" s="30"/>
      <c r="Q158" s="30" t="s">
        <v>195</v>
      </c>
      <c r="R158" s="30" t="s">
        <v>203</v>
      </c>
    </row>
    <row r="159" spans="1:18" x14ac:dyDescent="0.15">
      <c r="A159" s="45">
        <v>153</v>
      </c>
      <c r="B159" s="30"/>
      <c r="C159" s="210"/>
      <c r="D159" s="32" t="str">
        <f>IF(C159=namelist!$C$8,ROW(),"")</f>
        <v/>
      </c>
      <c r="E159" s="32" t="str">
        <f>IF(C159=namelist!$C$10,ROW(),"")</f>
        <v/>
      </c>
      <c r="F159" s="210"/>
      <c r="G159" s="30"/>
      <c r="H159" s="30"/>
      <c r="I159" s="30"/>
      <c r="J159" s="30"/>
      <c r="K159" s="30"/>
      <c r="L159" s="31"/>
      <c r="M159" s="30"/>
      <c r="N159" s="31"/>
      <c r="O159" s="32"/>
      <c r="P159" s="30"/>
      <c r="Q159" s="30" t="s">
        <v>195</v>
      </c>
      <c r="R159" s="30" t="s">
        <v>203</v>
      </c>
    </row>
    <row r="160" spans="1:18" x14ac:dyDescent="0.15">
      <c r="A160" s="45">
        <v>154</v>
      </c>
      <c r="B160" s="30"/>
      <c r="C160" s="210"/>
      <c r="D160" s="32" t="str">
        <f>IF(C160=namelist!$C$8,ROW(),"")</f>
        <v/>
      </c>
      <c r="E160" s="32" t="str">
        <f>IF(C160=namelist!$C$10,ROW(),"")</f>
        <v/>
      </c>
      <c r="F160" s="210"/>
      <c r="G160" s="30"/>
      <c r="H160" s="30"/>
      <c r="I160" s="30"/>
      <c r="J160" s="30"/>
      <c r="K160" s="30"/>
      <c r="L160" s="31"/>
      <c r="M160" s="30"/>
      <c r="N160" s="31"/>
      <c r="O160" s="32"/>
      <c r="P160" s="30"/>
      <c r="Q160" s="30" t="s">
        <v>197</v>
      </c>
      <c r="R160" s="30" t="s">
        <v>203</v>
      </c>
    </row>
    <row r="161" spans="1:18" x14ac:dyDescent="0.15">
      <c r="A161" s="45">
        <v>155</v>
      </c>
      <c r="B161" s="30"/>
      <c r="C161" s="210"/>
      <c r="D161" s="32" t="str">
        <f>IF(C161=namelist!$C$8,ROW(),"")</f>
        <v/>
      </c>
      <c r="E161" s="32" t="str">
        <f>IF(C161=namelist!$C$10,ROW(),"")</f>
        <v/>
      </c>
      <c r="F161" s="210"/>
      <c r="G161" s="30"/>
      <c r="H161" s="30"/>
      <c r="I161" s="30"/>
      <c r="J161" s="30"/>
      <c r="K161" s="30"/>
      <c r="L161" s="31"/>
      <c r="M161" s="30"/>
      <c r="N161" s="31"/>
      <c r="O161" s="32"/>
      <c r="P161" s="30"/>
      <c r="Q161" s="30" t="s">
        <v>197</v>
      </c>
      <c r="R161" s="30" t="s">
        <v>211</v>
      </c>
    </row>
    <row r="162" spans="1:18" x14ac:dyDescent="0.15">
      <c r="A162" s="45">
        <v>156</v>
      </c>
      <c r="B162" s="30"/>
      <c r="C162" s="210"/>
      <c r="D162" s="32" t="str">
        <f>IF(C162=namelist!$C$8,ROW(),"")</f>
        <v/>
      </c>
      <c r="E162" s="32" t="str">
        <f>IF(C162=namelist!$C$10,ROW(),"")</f>
        <v/>
      </c>
      <c r="F162" s="210"/>
      <c r="G162" s="30"/>
      <c r="H162" s="30"/>
      <c r="I162" s="30"/>
      <c r="J162" s="30"/>
      <c r="K162" s="30"/>
      <c r="L162" s="31"/>
      <c r="M162" s="30"/>
      <c r="N162" s="31"/>
      <c r="O162" s="32"/>
      <c r="P162" s="30"/>
      <c r="Q162" s="30" t="s">
        <v>197</v>
      </c>
      <c r="R162" s="30" t="s">
        <v>211</v>
      </c>
    </row>
    <row r="163" spans="1:18" x14ac:dyDescent="0.15">
      <c r="A163" s="45">
        <v>157</v>
      </c>
      <c r="B163" s="30"/>
      <c r="C163" s="210"/>
      <c r="D163" s="32" t="str">
        <f>IF(C163=namelist!$C$8,ROW(),"")</f>
        <v/>
      </c>
      <c r="E163" s="32" t="str">
        <f>IF(C163=namelist!$C$10,ROW(),"")</f>
        <v/>
      </c>
      <c r="F163" s="210"/>
      <c r="G163" s="30"/>
      <c r="H163" s="30"/>
      <c r="I163" s="30"/>
      <c r="J163" s="30"/>
      <c r="K163" s="30"/>
      <c r="L163" s="31"/>
      <c r="M163" s="30"/>
      <c r="N163" s="31"/>
      <c r="O163" s="32"/>
      <c r="P163" s="30"/>
      <c r="Q163" s="30" t="s">
        <v>197</v>
      </c>
      <c r="R163" s="30" t="s">
        <v>211</v>
      </c>
    </row>
    <row r="164" spans="1:18" x14ac:dyDescent="0.15">
      <c r="A164" s="45">
        <v>158</v>
      </c>
      <c r="B164" s="30"/>
      <c r="C164" s="210"/>
      <c r="D164" s="32" t="str">
        <f>IF(C164=namelist!$C$8,ROW(),"")</f>
        <v/>
      </c>
      <c r="E164" s="32" t="str">
        <f>IF(C164=namelist!$C$10,ROW(),"")</f>
        <v/>
      </c>
      <c r="F164" s="210"/>
      <c r="G164" s="30"/>
      <c r="H164" s="30"/>
      <c r="I164" s="30"/>
      <c r="J164" s="30"/>
      <c r="K164" s="30"/>
      <c r="L164" s="31"/>
      <c r="M164" s="30"/>
      <c r="N164" s="31"/>
      <c r="O164" s="32"/>
      <c r="P164" s="30"/>
      <c r="Q164" s="30" t="s">
        <v>197</v>
      </c>
      <c r="R164" s="30" t="s">
        <v>211</v>
      </c>
    </row>
    <row r="165" spans="1:18" x14ac:dyDescent="0.15">
      <c r="A165" s="45">
        <v>159</v>
      </c>
      <c r="B165" s="30"/>
      <c r="C165" s="210"/>
      <c r="D165" s="32" t="str">
        <f>IF(C165=namelist!$C$8,ROW(),"")</f>
        <v/>
      </c>
      <c r="E165" s="32" t="str">
        <f>IF(C165=namelist!$C$10,ROW(),"")</f>
        <v/>
      </c>
      <c r="F165" s="210"/>
      <c r="G165" s="30"/>
      <c r="H165" s="30"/>
      <c r="I165" s="30"/>
      <c r="J165" s="30"/>
      <c r="K165" s="30"/>
      <c r="L165" s="31"/>
      <c r="M165" s="30"/>
      <c r="N165" s="31"/>
      <c r="O165" s="32"/>
      <c r="P165" s="30"/>
      <c r="Q165" s="30" t="s">
        <v>197</v>
      </c>
      <c r="R165" s="30" t="s">
        <v>211</v>
      </c>
    </row>
    <row r="166" spans="1:18" x14ac:dyDescent="0.15">
      <c r="A166" s="45">
        <v>160</v>
      </c>
      <c r="B166" s="30"/>
      <c r="C166" s="210"/>
      <c r="D166" s="32" t="str">
        <f>IF(C166=namelist!$C$8,ROW(),"")</f>
        <v/>
      </c>
      <c r="E166" s="32" t="str">
        <f>IF(C166=namelist!$C$10,ROW(),"")</f>
        <v/>
      </c>
      <c r="F166" s="210"/>
      <c r="G166" s="30"/>
      <c r="H166" s="30"/>
      <c r="I166" s="30"/>
      <c r="J166" s="30"/>
      <c r="K166" s="30"/>
      <c r="L166" s="31"/>
      <c r="M166" s="30"/>
      <c r="N166" s="31"/>
      <c r="O166" s="32"/>
      <c r="P166" s="30"/>
      <c r="Q166" s="30" t="s">
        <v>197</v>
      </c>
      <c r="R166" s="30" t="s">
        <v>211</v>
      </c>
    </row>
    <row r="167" spans="1:18" x14ac:dyDescent="0.15">
      <c r="A167" s="45">
        <v>161</v>
      </c>
      <c r="B167" s="30"/>
      <c r="C167" s="210"/>
      <c r="D167" s="32" t="str">
        <f>IF(C167=namelist!$C$8,ROW(),"")</f>
        <v/>
      </c>
      <c r="E167" s="32" t="str">
        <f>IF(C167=namelist!$C$10,ROW(),"")</f>
        <v/>
      </c>
      <c r="F167" s="210"/>
      <c r="G167" s="30"/>
      <c r="H167" s="30"/>
      <c r="I167" s="30"/>
      <c r="J167" s="30"/>
      <c r="K167" s="30"/>
      <c r="L167" s="31"/>
      <c r="M167" s="30"/>
      <c r="N167" s="31"/>
      <c r="O167" s="32"/>
      <c r="P167" s="30"/>
      <c r="Q167" s="30" t="s">
        <v>197</v>
      </c>
      <c r="R167" s="30" t="s">
        <v>211</v>
      </c>
    </row>
    <row r="168" spans="1:18" x14ac:dyDescent="0.15">
      <c r="A168" s="45">
        <v>162</v>
      </c>
      <c r="B168" s="30"/>
      <c r="C168" s="210"/>
      <c r="D168" s="32" t="str">
        <f>IF(C168=namelist!$C$8,ROW(),"")</f>
        <v/>
      </c>
      <c r="E168" s="32" t="str">
        <f>IF(C168=namelist!$C$10,ROW(),"")</f>
        <v/>
      </c>
      <c r="F168" s="210"/>
      <c r="G168" s="30"/>
      <c r="H168" s="30"/>
      <c r="I168" s="30"/>
      <c r="J168" s="30"/>
      <c r="K168" s="30"/>
      <c r="L168" s="31"/>
      <c r="M168" s="30"/>
      <c r="N168" s="31"/>
      <c r="O168" s="32"/>
      <c r="P168" s="30"/>
      <c r="Q168" s="30" t="s">
        <v>197</v>
      </c>
      <c r="R168" s="30" t="s">
        <v>211</v>
      </c>
    </row>
    <row r="169" spans="1:18" x14ac:dyDescent="0.15">
      <c r="A169" s="45">
        <v>163</v>
      </c>
      <c r="B169" s="30"/>
      <c r="C169" s="210"/>
      <c r="D169" s="32" t="str">
        <f>IF(C169=namelist!$C$8,ROW(),"")</f>
        <v/>
      </c>
      <c r="E169" s="32" t="str">
        <f>IF(C169=namelist!$C$10,ROW(),"")</f>
        <v/>
      </c>
      <c r="F169" s="210"/>
      <c r="G169" s="30"/>
      <c r="H169" s="30"/>
      <c r="I169" s="30"/>
      <c r="J169" s="30"/>
      <c r="K169" s="30"/>
      <c r="L169" s="31"/>
      <c r="M169" s="30"/>
      <c r="N169" s="31"/>
      <c r="O169" s="32"/>
      <c r="P169" s="30"/>
      <c r="Q169" s="30" t="s">
        <v>197</v>
      </c>
      <c r="R169" s="30" t="s">
        <v>211</v>
      </c>
    </row>
    <row r="170" spans="1:18" x14ac:dyDescent="0.15">
      <c r="A170" s="45">
        <v>164</v>
      </c>
      <c r="B170" s="30"/>
      <c r="C170" s="210"/>
      <c r="D170" s="32" t="str">
        <f>IF(C170=namelist!$C$8,ROW(),"")</f>
        <v/>
      </c>
      <c r="E170" s="32" t="str">
        <f>IF(C170=namelist!$C$10,ROW(),"")</f>
        <v/>
      </c>
      <c r="F170" s="210"/>
      <c r="G170" s="30"/>
      <c r="H170" s="30"/>
      <c r="I170" s="30"/>
      <c r="J170" s="30"/>
      <c r="K170" s="30"/>
      <c r="L170" s="31"/>
      <c r="M170" s="30"/>
      <c r="N170" s="31"/>
      <c r="O170" s="32"/>
      <c r="P170" s="30"/>
      <c r="Q170" s="30" t="s">
        <v>195</v>
      </c>
      <c r="R170" s="30" t="s">
        <v>211</v>
      </c>
    </row>
    <row r="171" spans="1:18" x14ac:dyDescent="0.15">
      <c r="A171" s="45">
        <v>165</v>
      </c>
      <c r="B171" s="30"/>
      <c r="C171" s="210"/>
      <c r="D171" s="32" t="str">
        <f>IF(C171=namelist!$C$8,ROW(),"")</f>
        <v/>
      </c>
      <c r="E171" s="32" t="str">
        <f>IF(C171=namelist!$C$10,ROW(),"")</f>
        <v/>
      </c>
      <c r="F171" s="210"/>
      <c r="G171" s="30"/>
      <c r="H171" s="30"/>
      <c r="I171" s="30"/>
      <c r="J171" s="30"/>
      <c r="K171" s="30"/>
      <c r="L171" s="31"/>
      <c r="M171" s="30"/>
      <c r="N171" s="31"/>
      <c r="O171" s="32"/>
      <c r="P171" s="30"/>
      <c r="Q171" s="30" t="s">
        <v>197</v>
      </c>
      <c r="R171" s="30" t="s">
        <v>211</v>
      </c>
    </row>
    <row r="172" spans="1:18" x14ac:dyDescent="0.15">
      <c r="A172" s="45">
        <v>166</v>
      </c>
      <c r="B172" s="30"/>
      <c r="C172" s="210"/>
      <c r="D172" s="32" t="str">
        <f>IF(C172=namelist!$C$8,ROW(),"")</f>
        <v/>
      </c>
      <c r="E172" s="32" t="str">
        <f>IF(C172=namelist!$C$10,ROW(),"")</f>
        <v/>
      </c>
      <c r="F172" s="210"/>
      <c r="G172" s="30"/>
      <c r="H172" s="30"/>
      <c r="I172" s="30"/>
      <c r="J172" s="30"/>
      <c r="K172" s="30"/>
      <c r="L172" s="31"/>
      <c r="M172" s="30"/>
      <c r="N172" s="31"/>
      <c r="O172" s="32"/>
      <c r="P172" s="30"/>
      <c r="Q172" s="30" t="s">
        <v>197</v>
      </c>
      <c r="R172" s="30" t="s">
        <v>211</v>
      </c>
    </row>
    <row r="173" spans="1:18" x14ac:dyDescent="0.15">
      <c r="A173" s="45">
        <v>167</v>
      </c>
      <c r="B173" s="30"/>
      <c r="C173" s="210"/>
      <c r="D173" s="32" t="str">
        <f>IF(C173=namelist!$C$8,ROW(),"")</f>
        <v/>
      </c>
      <c r="E173" s="32" t="str">
        <f>IF(C173=namelist!$C$10,ROW(),"")</f>
        <v/>
      </c>
      <c r="F173" s="210"/>
      <c r="G173" s="30"/>
      <c r="H173" s="30"/>
      <c r="I173" s="30"/>
      <c r="J173" s="30"/>
      <c r="K173" s="30"/>
      <c r="L173" s="31"/>
      <c r="M173" s="30"/>
      <c r="N173" s="31"/>
      <c r="O173" s="32"/>
      <c r="P173" s="30"/>
      <c r="Q173" s="30" t="s">
        <v>195</v>
      </c>
      <c r="R173" s="30" t="s">
        <v>211</v>
      </c>
    </row>
    <row r="174" spans="1:18" x14ac:dyDescent="0.15">
      <c r="A174" s="45">
        <v>168</v>
      </c>
      <c r="B174" s="30"/>
      <c r="C174" s="210"/>
      <c r="D174" s="32" t="str">
        <f>IF(C174=namelist!$C$8,ROW(),"")</f>
        <v/>
      </c>
      <c r="E174" s="32" t="str">
        <f>IF(C174=namelist!$C$10,ROW(),"")</f>
        <v/>
      </c>
      <c r="F174" s="210"/>
      <c r="G174" s="30"/>
      <c r="H174" s="30"/>
      <c r="I174" s="30"/>
      <c r="J174" s="30"/>
      <c r="K174" s="30"/>
      <c r="L174" s="31"/>
      <c r="M174" s="30"/>
      <c r="N174" s="31"/>
      <c r="O174" s="32"/>
      <c r="P174" s="30"/>
      <c r="Q174" s="30" t="s">
        <v>197</v>
      </c>
      <c r="R174" s="30" t="s">
        <v>211</v>
      </c>
    </row>
    <row r="175" spans="1:18" x14ac:dyDescent="0.15">
      <c r="A175" s="45">
        <v>169</v>
      </c>
      <c r="B175" s="30"/>
      <c r="C175" s="210"/>
      <c r="D175" s="32" t="str">
        <f>IF(C175=namelist!$C$8,ROW(),"")</f>
        <v/>
      </c>
      <c r="E175" s="32" t="str">
        <f>IF(C175=namelist!$C$10,ROW(),"")</f>
        <v/>
      </c>
      <c r="F175" s="210"/>
      <c r="G175" s="30"/>
      <c r="H175" s="30"/>
      <c r="I175" s="30"/>
      <c r="J175" s="30"/>
      <c r="K175" s="30"/>
      <c r="L175" s="31"/>
      <c r="M175" s="30"/>
      <c r="N175" s="31"/>
      <c r="O175" s="32"/>
      <c r="P175" s="30"/>
      <c r="Q175" s="30" t="s">
        <v>197</v>
      </c>
      <c r="R175" s="30" t="s">
        <v>213</v>
      </c>
    </row>
    <row r="176" spans="1:18" x14ac:dyDescent="0.15">
      <c r="A176" s="45">
        <v>170</v>
      </c>
      <c r="B176" s="30"/>
      <c r="C176" s="210"/>
      <c r="D176" s="32" t="str">
        <f>IF(C176=namelist!$C$8,ROW(),"")</f>
        <v/>
      </c>
      <c r="E176" s="32" t="str">
        <f>IF(C176=namelist!$C$10,ROW(),"")</f>
        <v/>
      </c>
      <c r="F176" s="210"/>
      <c r="G176" s="30"/>
      <c r="H176" s="30"/>
      <c r="I176" s="30"/>
      <c r="J176" s="30"/>
      <c r="K176" s="30"/>
      <c r="L176" s="31"/>
      <c r="M176" s="30"/>
      <c r="N176" s="31"/>
      <c r="O176" s="32"/>
      <c r="P176" s="30"/>
      <c r="Q176" s="30" t="s">
        <v>199</v>
      </c>
      <c r="R176" s="30" t="s">
        <v>213</v>
      </c>
    </row>
    <row r="177" spans="1:18" x14ac:dyDescent="0.15">
      <c r="A177" s="45">
        <v>171</v>
      </c>
      <c r="B177" s="30"/>
      <c r="C177" s="210"/>
      <c r="D177" s="32" t="str">
        <f>IF(C177=namelist!$C$8,ROW(),"")</f>
        <v/>
      </c>
      <c r="E177" s="32" t="str">
        <f>IF(C177=namelist!$C$10,ROW(),"")</f>
        <v/>
      </c>
      <c r="F177" s="210"/>
      <c r="G177" s="30"/>
      <c r="H177" s="30"/>
      <c r="I177" s="30"/>
      <c r="J177" s="30"/>
      <c r="K177" s="30"/>
      <c r="L177" s="31"/>
      <c r="M177" s="30"/>
      <c r="N177" s="31"/>
      <c r="O177" s="32"/>
      <c r="P177" s="30"/>
      <c r="Q177" s="30" t="s">
        <v>197</v>
      </c>
      <c r="R177" s="30" t="s">
        <v>213</v>
      </c>
    </row>
    <row r="178" spans="1:18" x14ac:dyDescent="0.15">
      <c r="A178" s="45">
        <v>172</v>
      </c>
      <c r="B178" s="30"/>
      <c r="C178" s="210"/>
      <c r="D178" s="32" t="str">
        <f>IF(C178=namelist!$C$8,ROW(),"")</f>
        <v/>
      </c>
      <c r="E178" s="32" t="str">
        <f>IF(C178=namelist!$C$10,ROW(),"")</f>
        <v/>
      </c>
      <c r="F178" s="210"/>
      <c r="G178" s="30"/>
      <c r="H178" s="30"/>
      <c r="I178" s="30"/>
      <c r="J178" s="30"/>
      <c r="K178" s="30"/>
      <c r="L178" s="31"/>
      <c r="M178" s="30"/>
      <c r="N178" s="31"/>
      <c r="O178" s="32"/>
      <c r="P178" s="30"/>
      <c r="Q178" s="30" t="s">
        <v>197</v>
      </c>
      <c r="R178" s="30" t="s">
        <v>213</v>
      </c>
    </row>
    <row r="179" spans="1:18" x14ac:dyDescent="0.15">
      <c r="A179" s="45">
        <v>173</v>
      </c>
      <c r="B179" s="30"/>
      <c r="C179" s="210"/>
      <c r="D179" s="32" t="str">
        <f>IF(C179=namelist!$C$8,ROW(),"")</f>
        <v/>
      </c>
      <c r="E179" s="32" t="str">
        <f>IF(C179=namelist!$C$10,ROW(),"")</f>
        <v/>
      </c>
      <c r="F179" s="210"/>
      <c r="G179" s="30"/>
      <c r="H179" s="30"/>
      <c r="I179" s="30"/>
      <c r="J179" s="30"/>
      <c r="K179" s="30"/>
      <c r="L179" s="31"/>
      <c r="M179" s="30"/>
      <c r="N179" s="31"/>
      <c r="O179" s="32"/>
      <c r="P179" s="30"/>
      <c r="Q179" s="30" t="s">
        <v>197</v>
      </c>
      <c r="R179" s="30" t="s">
        <v>213</v>
      </c>
    </row>
    <row r="180" spans="1:18" x14ac:dyDescent="0.15">
      <c r="A180" s="45">
        <v>174</v>
      </c>
      <c r="B180" s="30"/>
      <c r="C180" s="210"/>
      <c r="D180" s="32" t="str">
        <f>IF(C180=namelist!$C$8,ROW(),"")</f>
        <v/>
      </c>
      <c r="E180" s="32" t="str">
        <f>IF(C180=namelist!$C$10,ROW(),"")</f>
        <v/>
      </c>
      <c r="F180" s="210"/>
      <c r="G180" s="30"/>
      <c r="H180" s="30"/>
      <c r="I180" s="30"/>
      <c r="J180" s="30"/>
      <c r="K180" s="30"/>
      <c r="L180" s="31"/>
      <c r="M180" s="30"/>
      <c r="N180" s="31"/>
      <c r="O180" s="32"/>
      <c r="P180" s="30"/>
      <c r="Q180" s="30" t="s">
        <v>197</v>
      </c>
      <c r="R180" s="30" t="s">
        <v>213</v>
      </c>
    </row>
    <row r="181" spans="1:18" x14ac:dyDescent="0.15">
      <c r="A181" s="45">
        <v>175</v>
      </c>
      <c r="B181" s="30"/>
      <c r="C181" s="210"/>
      <c r="D181" s="32" t="str">
        <f>IF(C181=namelist!$C$8,ROW(),"")</f>
        <v/>
      </c>
      <c r="E181" s="32" t="str">
        <f>IF(C181=namelist!$C$10,ROW(),"")</f>
        <v/>
      </c>
      <c r="F181" s="210"/>
      <c r="G181" s="30"/>
      <c r="H181" s="30"/>
      <c r="I181" s="30"/>
      <c r="J181" s="30"/>
      <c r="K181" s="30"/>
      <c r="L181" s="31"/>
      <c r="M181" s="30"/>
      <c r="N181" s="31"/>
      <c r="O181" s="32"/>
      <c r="P181" s="30"/>
      <c r="Q181" s="30" t="s">
        <v>197</v>
      </c>
      <c r="R181" s="30" t="s">
        <v>213</v>
      </c>
    </row>
    <row r="182" spans="1:18" x14ac:dyDescent="0.15">
      <c r="A182" s="45">
        <v>176</v>
      </c>
      <c r="B182" s="30"/>
      <c r="C182" s="210"/>
      <c r="D182" s="32" t="str">
        <f>IF(C182=namelist!$C$8,ROW(),"")</f>
        <v/>
      </c>
      <c r="E182" s="32" t="str">
        <f>IF(C182=namelist!$C$10,ROW(),"")</f>
        <v/>
      </c>
      <c r="F182" s="210"/>
      <c r="G182" s="30"/>
      <c r="H182" s="30"/>
      <c r="I182" s="30"/>
      <c r="J182" s="30"/>
      <c r="K182" s="30"/>
      <c r="L182" s="31"/>
      <c r="M182" s="30"/>
      <c r="N182" s="31"/>
      <c r="O182" s="32"/>
      <c r="P182" s="30"/>
      <c r="Q182" s="30" t="s">
        <v>197</v>
      </c>
      <c r="R182" s="30" t="s">
        <v>213</v>
      </c>
    </row>
    <row r="183" spans="1:18" x14ac:dyDescent="0.15">
      <c r="A183" s="45">
        <v>177</v>
      </c>
      <c r="B183" s="30"/>
      <c r="C183" s="210"/>
      <c r="D183" s="32" t="str">
        <f>IF(C183=namelist!$C$8,ROW(),"")</f>
        <v/>
      </c>
      <c r="E183" s="32" t="str">
        <f>IF(C183=namelist!$C$10,ROW(),"")</f>
        <v/>
      </c>
      <c r="F183" s="210"/>
      <c r="G183" s="30"/>
      <c r="H183" s="30"/>
      <c r="I183" s="30"/>
      <c r="J183" s="30"/>
      <c r="K183" s="30"/>
      <c r="L183" s="31"/>
      <c r="M183" s="30"/>
      <c r="N183" s="31"/>
      <c r="O183" s="32"/>
      <c r="P183" s="30"/>
      <c r="Q183" s="30" t="s">
        <v>197</v>
      </c>
      <c r="R183" s="30" t="s">
        <v>213</v>
      </c>
    </row>
    <row r="184" spans="1:18" x14ac:dyDescent="0.15">
      <c r="A184" s="45">
        <v>178</v>
      </c>
      <c r="B184" s="30"/>
      <c r="C184" s="210"/>
      <c r="D184" s="32" t="str">
        <f>IF(C184=namelist!$C$8,ROW(),"")</f>
        <v/>
      </c>
      <c r="E184" s="32" t="str">
        <f>IF(C184=namelist!$C$10,ROW(),"")</f>
        <v/>
      </c>
      <c r="F184" s="210"/>
      <c r="G184" s="30"/>
      <c r="H184" s="30"/>
      <c r="I184" s="30"/>
      <c r="J184" s="30"/>
      <c r="K184" s="30"/>
      <c r="L184" s="31"/>
      <c r="M184" s="30"/>
      <c r="N184" s="31"/>
      <c r="O184" s="32"/>
      <c r="P184" s="30"/>
      <c r="Q184" s="30" t="s">
        <v>197</v>
      </c>
      <c r="R184" s="30" t="s">
        <v>213</v>
      </c>
    </row>
    <row r="185" spans="1:18" x14ac:dyDescent="0.15">
      <c r="A185" s="45">
        <v>179</v>
      </c>
      <c r="B185" s="30"/>
      <c r="C185" s="210"/>
      <c r="D185" s="32" t="str">
        <f>IF(C185=namelist!$C$8,ROW(),"")</f>
        <v/>
      </c>
      <c r="E185" s="32" t="str">
        <f>IF(C185=namelist!$C$10,ROW(),"")</f>
        <v/>
      </c>
      <c r="F185" s="210"/>
      <c r="G185" s="30"/>
      <c r="H185" s="30"/>
      <c r="I185" s="30"/>
      <c r="J185" s="30"/>
      <c r="K185" s="30"/>
      <c r="L185" s="31"/>
      <c r="M185" s="30"/>
      <c r="N185" s="31"/>
      <c r="O185" s="32"/>
      <c r="P185" s="30"/>
      <c r="Q185" s="30" t="s">
        <v>197</v>
      </c>
      <c r="R185" s="30" t="s">
        <v>213</v>
      </c>
    </row>
    <row r="186" spans="1:18" x14ac:dyDescent="0.15">
      <c r="A186" s="45">
        <v>180</v>
      </c>
      <c r="B186" s="30"/>
      <c r="C186" s="210"/>
      <c r="D186" s="32" t="str">
        <f>IF(C186=namelist!$C$8,ROW(),"")</f>
        <v/>
      </c>
      <c r="E186" s="32" t="str">
        <f>IF(C186=namelist!$C$10,ROW(),"")</f>
        <v/>
      </c>
      <c r="F186" s="210"/>
      <c r="G186" s="30"/>
      <c r="H186" s="30"/>
      <c r="I186" s="30"/>
      <c r="J186" s="30"/>
      <c r="K186" s="30"/>
      <c r="L186" s="31"/>
      <c r="M186" s="30"/>
      <c r="N186" s="31"/>
      <c r="O186" s="32"/>
      <c r="P186" s="30"/>
      <c r="Q186" s="30" t="s">
        <v>197</v>
      </c>
      <c r="R186" s="30" t="s">
        <v>213</v>
      </c>
    </row>
    <row r="187" spans="1:18" x14ac:dyDescent="0.15">
      <c r="A187" s="45">
        <v>181</v>
      </c>
      <c r="B187" s="30"/>
      <c r="C187" s="210"/>
      <c r="D187" s="32" t="str">
        <f>IF(C187=namelist!$C$8,ROW(),"")</f>
        <v/>
      </c>
      <c r="E187" s="32" t="str">
        <f>IF(C187=namelist!$C$10,ROW(),"")</f>
        <v/>
      </c>
      <c r="F187" s="210"/>
      <c r="G187" s="30"/>
      <c r="H187" s="30"/>
      <c r="I187" s="30"/>
      <c r="J187" s="30"/>
      <c r="K187" s="30"/>
      <c r="L187" s="31"/>
      <c r="M187" s="30"/>
      <c r="N187" s="31"/>
      <c r="O187" s="32"/>
      <c r="P187" s="30"/>
      <c r="Q187" s="30" t="s">
        <v>197</v>
      </c>
      <c r="R187" s="30" t="s">
        <v>213</v>
      </c>
    </row>
    <row r="188" spans="1:18" x14ac:dyDescent="0.15">
      <c r="A188" s="45">
        <v>182</v>
      </c>
      <c r="B188" s="30"/>
      <c r="C188" s="210"/>
      <c r="D188" s="32" t="str">
        <f>IF(C188=namelist!$C$8,ROW(),"")</f>
        <v/>
      </c>
      <c r="E188" s="32" t="str">
        <f>IF(C188=namelist!$C$10,ROW(),"")</f>
        <v/>
      </c>
      <c r="F188" s="210"/>
      <c r="G188" s="30"/>
      <c r="H188" s="30"/>
      <c r="I188" s="30"/>
      <c r="J188" s="30"/>
      <c r="K188" s="30"/>
      <c r="L188" s="31"/>
      <c r="M188" s="30"/>
      <c r="N188" s="31"/>
      <c r="O188" s="32"/>
      <c r="P188" s="30"/>
      <c r="Q188" s="30" t="s">
        <v>197</v>
      </c>
      <c r="R188" s="30" t="s">
        <v>213</v>
      </c>
    </row>
    <row r="189" spans="1:18" x14ac:dyDescent="0.15">
      <c r="A189" s="45">
        <v>183</v>
      </c>
      <c r="B189" s="30"/>
      <c r="C189" s="210"/>
      <c r="D189" s="32" t="str">
        <f>IF(C189=namelist!$C$8,ROW(),"")</f>
        <v/>
      </c>
      <c r="E189" s="32" t="str">
        <f>IF(C189=namelist!$C$10,ROW(),"")</f>
        <v/>
      </c>
      <c r="F189" s="210"/>
      <c r="G189" s="30"/>
      <c r="H189" s="30"/>
      <c r="I189" s="30"/>
      <c r="J189" s="30"/>
      <c r="K189" s="30"/>
      <c r="L189" s="31"/>
      <c r="M189" s="30"/>
      <c r="N189" s="31"/>
      <c r="O189" s="32"/>
      <c r="P189" s="30"/>
      <c r="Q189" s="30" t="s">
        <v>197</v>
      </c>
      <c r="R189" s="30" t="s">
        <v>207</v>
      </c>
    </row>
    <row r="190" spans="1:18" x14ac:dyDescent="0.15">
      <c r="A190" s="45">
        <v>184</v>
      </c>
      <c r="B190" s="30"/>
      <c r="C190" s="210"/>
      <c r="D190" s="32" t="str">
        <f>IF(C190=namelist!$C$8,ROW(),"")</f>
        <v/>
      </c>
      <c r="E190" s="32" t="str">
        <f>IF(C190=namelist!$C$10,ROW(),"")</f>
        <v/>
      </c>
      <c r="F190" s="210"/>
      <c r="G190" s="30"/>
      <c r="H190" s="30"/>
      <c r="I190" s="30"/>
      <c r="J190" s="30"/>
      <c r="K190" s="30"/>
      <c r="L190" s="31"/>
      <c r="M190" s="30"/>
      <c r="N190" s="31"/>
      <c r="O190" s="32"/>
      <c r="P190" s="30"/>
      <c r="Q190" s="30" t="s">
        <v>197</v>
      </c>
      <c r="R190" s="30" t="s">
        <v>207</v>
      </c>
    </row>
    <row r="191" spans="1:18" x14ac:dyDescent="0.15">
      <c r="A191" s="45">
        <v>185</v>
      </c>
      <c r="B191" s="30"/>
      <c r="C191" s="210"/>
      <c r="D191" s="32" t="str">
        <f>IF(C191=namelist!$C$8,ROW(),"")</f>
        <v/>
      </c>
      <c r="E191" s="32" t="str">
        <f>IF(C191=namelist!$C$10,ROW(),"")</f>
        <v/>
      </c>
      <c r="F191" s="210"/>
      <c r="G191" s="30"/>
      <c r="H191" s="30"/>
      <c r="I191" s="30"/>
      <c r="J191" s="30"/>
      <c r="K191" s="30"/>
      <c r="L191" s="31"/>
      <c r="M191" s="30"/>
      <c r="N191" s="31"/>
      <c r="O191" s="32"/>
      <c r="P191" s="30"/>
      <c r="Q191" s="30" t="s">
        <v>197</v>
      </c>
      <c r="R191" s="30" t="s">
        <v>207</v>
      </c>
    </row>
    <row r="192" spans="1:18" x14ac:dyDescent="0.15">
      <c r="A192" s="45">
        <v>186</v>
      </c>
      <c r="B192" s="30"/>
      <c r="C192" s="210"/>
      <c r="D192" s="32" t="str">
        <f>IF(C192=namelist!$C$8,ROW(),"")</f>
        <v/>
      </c>
      <c r="E192" s="32" t="str">
        <f>IF(C192=namelist!$C$10,ROW(),"")</f>
        <v/>
      </c>
      <c r="F192" s="210"/>
      <c r="G192" s="30"/>
      <c r="H192" s="30"/>
      <c r="I192" s="30"/>
      <c r="J192" s="30"/>
      <c r="K192" s="30"/>
      <c r="L192" s="31"/>
      <c r="M192" s="30"/>
      <c r="N192" s="31"/>
      <c r="O192" s="32"/>
      <c r="P192" s="30"/>
      <c r="Q192" s="30" t="s">
        <v>195</v>
      </c>
      <c r="R192" s="30" t="s">
        <v>207</v>
      </c>
    </row>
    <row r="193" spans="1:18" x14ac:dyDescent="0.15">
      <c r="A193" s="45">
        <v>187</v>
      </c>
      <c r="B193" s="30"/>
      <c r="C193" s="210"/>
      <c r="D193" s="32" t="str">
        <f>IF(C193=namelist!$C$8,ROW(),"")</f>
        <v/>
      </c>
      <c r="E193" s="32" t="str">
        <f>IF(C193=namelist!$C$10,ROW(),"")</f>
        <v/>
      </c>
      <c r="F193" s="210"/>
      <c r="G193" s="30"/>
      <c r="H193" s="30"/>
      <c r="I193" s="30"/>
      <c r="J193" s="30"/>
      <c r="K193" s="30"/>
      <c r="L193" s="31"/>
      <c r="M193" s="30"/>
      <c r="N193" s="31"/>
      <c r="O193" s="32"/>
      <c r="P193" s="30"/>
      <c r="Q193" s="30" t="s">
        <v>197</v>
      </c>
      <c r="R193" s="30" t="s">
        <v>207</v>
      </c>
    </row>
    <row r="194" spans="1:18" x14ac:dyDescent="0.15">
      <c r="A194" s="45">
        <v>188</v>
      </c>
      <c r="B194" s="30"/>
      <c r="C194" s="210"/>
      <c r="D194" s="32" t="str">
        <f>IF(C194=namelist!$C$8,ROW(),"")</f>
        <v/>
      </c>
      <c r="E194" s="32" t="str">
        <f>IF(C194=namelist!$C$10,ROW(),"")</f>
        <v/>
      </c>
      <c r="F194" s="210"/>
      <c r="G194" s="30"/>
      <c r="H194" s="30"/>
      <c r="I194" s="30"/>
      <c r="J194" s="30"/>
      <c r="K194" s="30"/>
      <c r="L194" s="31"/>
      <c r="M194" s="30"/>
      <c r="N194" s="31"/>
      <c r="O194" s="32"/>
      <c r="P194" s="30"/>
      <c r="Q194" s="30" t="s">
        <v>197</v>
      </c>
      <c r="R194" s="30" t="s">
        <v>207</v>
      </c>
    </row>
    <row r="195" spans="1:18" x14ac:dyDescent="0.15">
      <c r="A195" s="45">
        <v>189</v>
      </c>
      <c r="B195" s="30"/>
      <c r="C195" s="210"/>
      <c r="D195" s="32" t="str">
        <f>IF(C195=namelist!$C$8,ROW(),"")</f>
        <v/>
      </c>
      <c r="E195" s="32" t="str">
        <f>IF(C195=namelist!$C$10,ROW(),"")</f>
        <v/>
      </c>
      <c r="F195" s="210"/>
      <c r="G195" s="30"/>
      <c r="H195" s="30"/>
      <c r="I195" s="30"/>
      <c r="J195" s="30"/>
      <c r="K195" s="30"/>
      <c r="L195" s="31"/>
      <c r="M195" s="30"/>
      <c r="N195" s="31"/>
      <c r="O195" s="32"/>
      <c r="P195" s="30"/>
      <c r="Q195" s="30" t="s">
        <v>197</v>
      </c>
      <c r="R195" s="30" t="s">
        <v>207</v>
      </c>
    </row>
    <row r="196" spans="1:18" x14ac:dyDescent="0.15">
      <c r="A196" s="45">
        <v>190</v>
      </c>
      <c r="B196" s="30"/>
      <c r="C196" s="210"/>
      <c r="D196" s="32" t="str">
        <f>IF(C196=namelist!$C$8,ROW(),"")</f>
        <v/>
      </c>
      <c r="E196" s="32" t="str">
        <f>IF(C196=namelist!$C$10,ROW(),"")</f>
        <v/>
      </c>
      <c r="F196" s="210"/>
      <c r="G196" s="30"/>
      <c r="H196" s="30"/>
      <c r="I196" s="30"/>
      <c r="J196" s="30"/>
      <c r="K196" s="30"/>
      <c r="L196" s="31"/>
      <c r="M196" s="30"/>
      <c r="N196" s="31"/>
      <c r="O196" s="32"/>
      <c r="P196" s="30"/>
      <c r="Q196" s="30" t="s">
        <v>197</v>
      </c>
      <c r="R196" s="30" t="s">
        <v>207</v>
      </c>
    </row>
    <row r="197" spans="1:18" x14ac:dyDescent="0.15">
      <c r="A197" s="45">
        <v>191</v>
      </c>
      <c r="B197" s="30"/>
      <c r="C197" s="210"/>
      <c r="D197" s="32" t="str">
        <f>IF(C197=namelist!$C$8,ROW(),"")</f>
        <v/>
      </c>
      <c r="E197" s="32" t="str">
        <f>IF(C197=namelist!$C$10,ROW(),"")</f>
        <v/>
      </c>
      <c r="F197" s="210"/>
      <c r="G197" s="30"/>
      <c r="H197" s="30"/>
      <c r="I197" s="30"/>
      <c r="J197" s="30"/>
      <c r="K197" s="30"/>
      <c r="L197" s="31"/>
      <c r="M197" s="30"/>
      <c r="N197" s="31"/>
      <c r="O197" s="32"/>
      <c r="P197" s="30"/>
      <c r="Q197" s="30" t="s">
        <v>197</v>
      </c>
      <c r="R197" s="30" t="s">
        <v>207</v>
      </c>
    </row>
    <row r="198" spans="1:18" x14ac:dyDescent="0.15">
      <c r="A198" s="45">
        <v>192</v>
      </c>
      <c r="B198" s="30"/>
      <c r="C198" s="210"/>
      <c r="D198" s="32" t="str">
        <f>IF(C198=namelist!$C$8,ROW(),"")</f>
        <v/>
      </c>
      <c r="E198" s="32" t="str">
        <f>IF(C198=namelist!$C$10,ROW(),"")</f>
        <v/>
      </c>
      <c r="F198" s="210"/>
      <c r="G198" s="30"/>
      <c r="H198" s="30"/>
      <c r="I198" s="30"/>
      <c r="J198" s="30"/>
      <c r="K198" s="30"/>
      <c r="L198" s="31"/>
      <c r="M198" s="30"/>
      <c r="N198" s="31"/>
      <c r="O198" s="32"/>
      <c r="P198" s="30"/>
      <c r="Q198" s="30" t="s">
        <v>197</v>
      </c>
      <c r="R198" s="30" t="s">
        <v>207</v>
      </c>
    </row>
    <row r="199" spans="1:18" x14ac:dyDescent="0.15">
      <c r="A199" s="45">
        <v>193</v>
      </c>
      <c r="B199" s="30"/>
      <c r="C199" s="210"/>
      <c r="D199" s="32" t="str">
        <f>IF(C199=namelist!$C$8,ROW(),"")</f>
        <v/>
      </c>
      <c r="E199" s="32" t="str">
        <f>IF(C199=namelist!$C$10,ROW(),"")</f>
        <v/>
      </c>
      <c r="F199" s="210"/>
      <c r="G199" s="30"/>
      <c r="H199" s="30"/>
      <c r="I199" s="30"/>
      <c r="J199" s="30"/>
      <c r="K199" s="30"/>
      <c r="L199" s="31"/>
      <c r="M199" s="30"/>
      <c r="N199" s="31"/>
      <c r="O199" s="32"/>
      <c r="P199" s="30"/>
      <c r="Q199" s="30" t="s">
        <v>197</v>
      </c>
      <c r="R199" s="30" t="s">
        <v>207</v>
      </c>
    </row>
    <row r="200" spans="1:18" x14ac:dyDescent="0.15">
      <c r="A200" s="45">
        <v>194</v>
      </c>
      <c r="B200" s="30"/>
      <c r="C200" s="210"/>
      <c r="D200" s="32" t="str">
        <f>IF(C200=namelist!$C$8,ROW(),"")</f>
        <v/>
      </c>
      <c r="E200" s="32" t="str">
        <f>IF(C200=namelist!$C$10,ROW(),"")</f>
        <v/>
      </c>
      <c r="F200" s="210"/>
      <c r="G200" s="30"/>
      <c r="H200" s="30"/>
      <c r="I200" s="30"/>
      <c r="J200" s="30"/>
      <c r="K200" s="30"/>
      <c r="L200" s="31"/>
      <c r="M200" s="30"/>
      <c r="N200" s="31"/>
      <c r="O200" s="32"/>
      <c r="P200" s="30"/>
      <c r="Q200" s="30" t="s">
        <v>197</v>
      </c>
      <c r="R200" s="30" t="s">
        <v>207</v>
      </c>
    </row>
    <row r="201" spans="1:18" x14ac:dyDescent="0.15">
      <c r="A201" s="45">
        <v>195</v>
      </c>
      <c r="B201" s="30"/>
      <c r="C201" s="210"/>
      <c r="D201" s="32" t="str">
        <f>IF(C201=namelist!$C$8,ROW(),"")</f>
        <v/>
      </c>
      <c r="E201" s="32" t="str">
        <f>IF(C201=namelist!$C$10,ROW(),"")</f>
        <v/>
      </c>
      <c r="F201" s="210"/>
      <c r="G201" s="30"/>
      <c r="H201" s="30"/>
      <c r="I201" s="30"/>
      <c r="J201" s="30"/>
      <c r="K201" s="30"/>
      <c r="L201" s="31"/>
      <c r="M201" s="30"/>
      <c r="N201" s="31"/>
      <c r="O201" s="32"/>
      <c r="P201" s="30"/>
      <c r="Q201" s="30" t="s">
        <v>197</v>
      </c>
      <c r="R201" s="30" t="s">
        <v>207</v>
      </c>
    </row>
    <row r="202" spans="1:18" x14ac:dyDescent="0.15">
      <c r="A202" s="45">
        <v>196</v>
      </c>
      <c r="B202" s="30"/>
      <c r="C202" s="210"/>
      <c r="D202" s="32" t="str">
        <f>IF(C202=namelist!$C$8,ROW(),"")</f>
        <v/>
      </c>
      <c r="E202" s="32" t="str">
        <f>IF(C202=namelist!$C$10,ROW(),"")</f>
        <v/>
      </c>
      <c r="F202" s="210"/>
      <c r="G202" s="30"/>
      <c r="H202" s="30"/>
      <c r="I202" s="30"/>
      <c r="J202" s="30"/>
      <c r="K202" s="30"/>
      <c r="L202" s="31"/>
      <c r="M202" s="30"/>
      <c r="N202" s="31"/>
      <c r="O202" s="32"/>
      <c r="P202" s="30"/>
      <c r="Q202" s="30" t="s">
        <v>197</v>
      </c>
      <c r="R202" s="30" t="s">
        <v>207</v>
      </c>
    </row>
    <row r="203" spans="1:18" x14ac:dyDescent="0.15">
      <c r="A203" s="45">
        <v>197</v>
      </c>
      <c r="B203" s="30"/>
      <c r="C203" s="210"/>
      <c r="D203" s="32" t="str">
        <f>IF(C203=namelist!$C$8,ROW(),"")</f>
        <v/>
      </c>
      <c r="E203" s="32" t="str">
        <f>IF(C203=namelist!$C$10,ROW(),"")</f>
        <v/>
      </c>
      <c r="F203" s="210"/>
      <c r="G203" s="30"/>
      <c r="H203" s="30"/>
      <c r="I203" s="30"/>
      <c r="J203" s="30"/>
      <c r="K203" s="30"/>
      <c r="L203" s="31"/>
      <c r="M203" s="30"/>
      <c r="N203" s="31"/>
      <c r="O203" s="32"/>
      <c r="P203" s="30"/>
      <c r="Q203" s="30" t="s">
        <v>197</v>
      </c>
      <c r="R203" s="30" t="s">
        <v>196</v>
      </c>
    </row>
    <row r="204" spans="1:18" x14ac:dyDescent="0.15">
      <c r="A204" s="45">
        <v>198</v>
      </c>
      <c r="B204" s="30"/>
      <c r="C204" s="210"/>
      <c r="D204" s="32" t="str">
        <f>IF(C204=namelist!$C$8,ROW(),"")</f>
        <v/>
      </c>
      <c r="E204" s="32" t="str">
        <f>IF(C204=namelist!$C$10,ROW(),"")</f>
        <v/>
      </c>
      <c r="F204" s="210"/>
      <c r="G204" s="30"/>
      <c r="H204" s="30"/>
      <c r="I204" s="30"/>
      <c r="J204" s="30"/>
      <c r="K204" s="30"/>
      <c r="L204" s="31"/>
      <c r="M204" s="30"/>
      <c r="N204" s="31"/>
      <c r="O204" s="32"/>
      <c r="P204" s="30"/>
      <c r="Q204" s="30" t="s">
        <v>197</v>
      </c>
      <c r="R204" s="30" t="s">
        <v>196</v>
      </c>
    </row>
    <row r="205" spans="1:18" x14ac:dyDescent="0.15">
      <c r="A205" s="45">
        <v>199</v>
      </c>
      <c r="B205" s="30"/>
      <c r="C205" s="210"/>
      <c r="D205" s="32" t="str">
        <f>IF(C205=namelist!$C$8,ROW(),"")</f>
        <v/>
      </c>
      <c r="E205" s="32" t="str">
        <f>IF(C205=namelist!$C$10,ROW(),"")</f>
        <v/>
      </c>
      <c r="F205" s="210"/>
      <c r="G205" s="30"/>
      <c r="H205" s="30"/>
      <c r="I205" s="30"/>
      <c r="J205" s="30"/>
      <c r="K205" s="30"/>
      <c r="L205" s="31"/>
      <c r="M205" s="30"/>
      <c r="N205" s="31"/>
      <c r="O205" s="32"/>
      <c r="P205" s="30"/>
      <c r="Q205" s="30" t="s">
        <v>197</v>
      </c>
      <c r="R205" s="30" t="s">
        <v>196</v>
      </c>
    </row>
    <row r="206" spans="1:18" x14ac:dyDescent="0.15">
      <c r="A206" s="45">
        <v>200</v>
      </c>
      <c r="B206" s="30"/>
      <c r="C206" s="210"/>
      <c r="D206" s="32" t="str">
        <f>IF(C206=namelist!$C$8,ROW(),"")</f>
        <v/>
      </c>
      <c r="E206" s="32" t="str">
        <f>IF(C206=namelist!$C$10,ROW(),"")</f>
        <v/>
      </c>
      <c r="F206" s="210"/>
      <c r="G206" s="30"/>
      <c r="H206" s="30"/>
      <c r="I206" s="30"/>
      <c r="J206" s="30"/>
      <c r="K206" s="30"/>
      <c r="L206" s="31"/>
      <c r="M206" s="30"/>
      <c r="N206" s="31"/>
      <c r="O206" s="32"/>
      <c r="P206" s="30"/>
      <c r="Q206" s="30" t="s">
        <v>197</v>
      </c>
      <c r="R206" s="30" t="s">
        <v>196</v>
      </c>
    </row>
    <row r="207" spans="1:18" x14ac:dyDescent="0.15">
      <c r="A207" s="45">
        <v>201</v>
      </c>
      <c r="B207" s="30"/>
      <c r="C207" s="210"/>
      <c r="D207" s="32" t="str">
        <f>IF(C207=namelist!$C$8,ROW(),"")</f>
        <v/>
      </c>
      <c r="E207" s="32" t="str">
        <f>IF(C207=namelist!$C$10,ROW(),"")</f>
        <v/>
      </c>
      <c r="F207" s="210"/>
      <c r="G207" s="30"/>
      <c r="H207" s="30"/>
      <c r="I207" s="30"/>
      <c r="J207" s="30"/>
      <c r="K207" s="30"/>
      <c r="L207" s="31"/>
      <c r="M207" s="30"/>
      <c r="N207" s="31"/>
      <c r="O207" s="32"/>
      <c r="P207" s="30"/>
      <c r="Q207" s="30" t="s">
        <v>197</v>
      </c>
      <c r="R207" s="30" t="s">
        <v>196</v>
      </c>
    </row>
    <row r="208" spans="1:18" x14ac:dyDescent="0.15">
      <c r="A208" s="45">
        <v>202</v>
      </c>
      <c r="B208" s="30"/>
      <c r="C208" s="210"/>
      <c r="D208" s="32" t="str">
        <f>IF(C208=namelist!$C$8,ROW(),"")</f>
        <v/>
      </c>
      <c r="E208" s="32" t="str">
        <f>IF(C208=namelist!$C$10,ROW(),"")</f>
        <v/>
      </c>
      <c r="F208" s="210"/>
      <c r="G208" s="30"/>
      <c r="H208" s="30"/>
      <c r="I208" s="30"/>
      <c r="J208" s="30"/>
      <c r="K208" s="30"/>
      <c r="L208" s="31"/>
      <c r="M208" s="30"/>
      <c r="N208" s="31"/>
      <c r="O208" s="32"/>
      <c r="P208" s="30"/>
      <c r="Q208" s="30" t="s">
        <v>197</v>
      </c>
      <c r="R208" s="30" t="s">
        <v>196</v>
      </c>
    </row>
    <row r="209" spans="1:18" x14ac:dyDescent="0.15">
      <c r="A209" s="45">
        <v>203</v>
      </c>
      <c r="B209" s="30"/>
      <c r="C209" s="210"/>
      <c r="D209" s="32" t="str">
        <f>IF(C209=namelist!$C$8,ROW(),"")</f>
        <v/>
      </c>
      <c r="E209" s="32" t="str">
        <f>IF(C209=namelist!$C$10,ROW(),"")</f>
        <v/>
      </c>
      <c r="F209" s="210"/>
      <c r="G209" s="30"/>
      <c r="H209" s="30"/>
      <c r="I209" s="30"/>
      <c r="J209" s="30"/>
      <c r="K209" s="30"/>
      <c r="L209" s="31"/>
      <c r="M209" s="30"/>
      <c r="N209" s="31"/>
      <c r="O209" s="32"/>
      <c r="P209" s="30"/>
      <c r="Q209" s="30" t="s">
        <v>195</v>
      </c>
      <c r="R209" s="30" t="s">
        <v>196</v>
      </c>
    </row>
    <row r="210" spans="1:18" x14ac:dyDescent="0.15">
      <c r="A210" s="45">
        <v>204</v>
      </c>
      <c r="B210" s="30"/>
      <c r="C210" s="210"/>
      <c r="D210" s="32" t="str">
        <f>IF(C210=namelist!$C$8,ROW(),"")</f>
        <v/>
      </c>
      <c r="E210" s="32" t="str">
        <f>IF(C210=namelist!$C$10,ROW(),"")</f>
        <v/>
      </c>
      <c r="F210" s="210"/>
      <c r="G210" s="30"/>
      <c r="H210" s="30"/>
      <c r="I210" s="30"/>
      <c r="J210" s="30"/>
      <c r="K210" s="30"/>
      <c r="L210" s="31"/>
      <c r="M210" s="30"/>
      <c r="N210" s="31"/>
      <c r="O210" s="32"/>
      <c r="P210" s="30"/>
      <c r="Q210" s="30" t="s">
        <v>197</v>
      </c>
      <c r="R210" s="30" t="s">
        <v>196</v>
      </c>
    </row>
    <row r="211" spans="1:18" x14ac:dyDescent="0.15">
      <c r="A211" s="45">
        <v>205</v>
      </c>
      <c r="B211" s="30"/>
      <c r="C211" s="210"/>
      <c r="D211" s="32" t="str">
        <f>IF(C211=namelist!$C$8,ROW(),"")</f>
        <v/>
      </c>
      <c r="E211" s="32" t="str">
        <f>IF(C211=namelist!$C$10,ROW(),"")</f>
        <v/>
      </c>
      <c r="F211" s="210"/>
      <c r="G211" s="30"/>
      <c r="H211" s="30"/>
      <c r="I211" s="30"/>
      <c r="J211" s="30"/>
      <c r="K211" s="30"/>
      <c r="L211" s="31"/>
      <c r="M211" s="30"/>
      <c r="N211" s="31"/>
      <c r="O211" s="32"/>
      <c r="P211" s="30"/>
      <c r="Q211" s="30" t="s">
        <v>197</v>
      </c>
      <c r="R211" s="30" t="s">
        <v>196</v>
      </c>
    </row>
    <row r="212" spans="1:18" x14ac:dyDescent="0.15">
      <c r="A212" s="45">
        <v>206</v>
      </c>
      <c r="B212" s="30"/>
      <c r="C212" s="210"/>
      <c r="D212" s="32" t="str">
        <f>IF(C212=namelist!$C$8,ROW(),"")</f>
        <v/>
      </c>
      <c r="E212" s="32" t="str">
        <f>IF(C212=namelist!$C$10,ROW(),"")</f>
        <v/>
      </c>
      <c r="F212" s="210"/>
      <c r="G212" s="30"/>
      <c r="H212" s="30"/>
      <c r="I212" s="30"/>
      <c r="J212" s="30"/>
      <c r="K212" s="30"/>
      <c r="L212" s="31"/>
      <c r="M212" s="30"/>
      <c r="N212" s="31"/>
      <c r="O212" s="32"/>
      <c r="P212" s="30"/>
      <c r="Q212" s="30" t="s">
        <v>197</v>
      </c>
      <c r="R212" s="30" t="s">
        <v>214</v>
      </c>
    </row>
    <row r="213" spans="1:18" x14ac:dyDescent="0.15">
      <c r="A213" s="45">
        <v>207</v>
      </c>
      <c r="B213" s="30"/>
      <c r="C213" s="210"/>
      <c r="D213" s="32" t="str">
        <f>IF(C213=namelist!$C$8,ROW(),"")</f>
        <v/>
      </c>
      <c r="E213" s="32" t="str">
        <f>IF(C213=namelist!$C$10,ROW(),"")</f>
        <v/>
      </c>
      <c r="F213" s="210"/>
      <c r="G213" s="30"/>
      <c r="H213" s="30"/>
      <c r="I213" s="30"/>
      <c r="J213" s="30"/>
      <c r="K213" s="30"/>
      <c r="L213" s="31"/>
      <c r="M213" s="30"/>
      <c r="N213" s="31"/>
      <c r="O213" s="32"/>
      <c r="P213" s="30"/>
      <c r="Q213" s="30" t="s">
        <v>197</v>
      </c>
      <c r="R213" s="30" t="s">
        <v>196</v>
      </c>
    </row>
    <row r="214" spans="1:18" x14ac:dyDescent="0.15">
      <c r="A214" s="45">
        <v>208</v>
      </c>
      <c r="B214" s="30"/>
      <c r="C214" s="210"/>
      <c r="D214" s="32" t="str">
        <f>IF(C214=namelist!$C$8,ROW(),"")</f>
        <v/>
      </c>
      <c r="E214" s="32" t="str">
        <f>IF(C214=namelist!$C$10,ROW(),"")</f>
        <v/>
      </c>
      <c r="F214" s="210"/>
      <c r="G214" s="30"/>
      <c r="H214" s="30"/>
      <c r="I214" s="30"/>
      <c r="J214" s="30"/>
      <c r="K214" s="30"/>
      <c r="L214" s="31"/>
      <c r="M214" s="30"/>
      <c r="N214" s="31"/>
      <c r="O214" s="32"/>
      <c r="P214" s="30"/>
      <c r="Q214" s="30" t="s">
        <v>197</v>
      </c>
      <c r="R214" s="30" t="s">
        <v>196</v>
      </c>
    </row>
    <row r="215" spans="1:18" x14ac:dyDescent="0.15">
      <c r="A215" s="45">
        <v>209</v>
      </c>
      <c r="B215" s="30"/>
      <c r="C215" s="210"/>
      <c r="D215" s="32" t="str">
        <f>IF(C215=namelist!$C$8,ROW(),"")</f>
        <v/>
      </c>
      <c r="E215" s="32" t="str">
        <f>IF(C215=namelist!$C$10,ROW(),"")</f>
        <v/>
      </c>
      <c r="F215" s="210"/>
      <c r="G215" s="30"/>
      <c r="H215" s="30"/>
      <c r="I215" s="30"/>
      <c r="J215" s="30"/>
      <c r="K215" s="30"/>
      <c r="L215" s="31"/>
      <c r="M215" s="30"/>
      <c r="N215" s="31"/>
      <c r="O215" s="32"/>
      <c r="P215" s="30"/>
      <c r="Q215" s="30" t="s">
        <v>197</v>
      </c>
      <c r="R215" s="30" t="s">
        <v>215</v>
      </c>
    </row>
    <row r="216" spans="1:18" x14ac:dyDescent="0.15">
      <c r="A216" s="45">
        <v>210</v>
      </c>
      <c r="B216" s="30"/>
      <c r="C216" s="210"/>
      <c r="D216" s="32" t="str">
        <f>IF(C216=namelist!$C$8,ROW(),"")</f>
        <v/>
      </c>
      <c r="E216" s="32" t="str">
        <f>IF(C216=namelist!$C$10,ROW(),"")</f>
        <v/>
      </c>
      <c r="F216" s="210"/>
      <c r="G216" s="30"/>
      <c r="H216" s="30"/>
      <c r="I216" s="30"/>
      <c r="J216" s="30"/>
      <c r="K216" s="30"/>
      <c r="L216" s="31"/>
      <c r="M216" s="30"/>
      <c r="N216" s="31"/>
      <c r="O216" s="32"/>
      <c r="P216" s="30"/>
      <c r="Q216" s="30" t="s">
        <v>197</v>
      </c>
      <c r="R216" s="30" t="s">
        <v>215</v>
      </c>
    </row>
    <row r="217" spans="1:18" x14ac:dyDescent="0.15">
      <c r="A217" s="45">
        <v>211</v>
      </c>
      <c r="B217" s="30"/>
      <c r="C217" s="210"/>
      <c r="D217" s="32" t="str">
        <f>IF(C217=namelist!$C$8,ROW(),"")</f>
        <v/>
      </c>
      <c r="E217" s="32" t="str">
        <f>IF(C217=namelist!$C$10,ROW(),"")</f>
        <v/>
      </c>
      <c r="F217" s="210"/>
      <c r="G217" s="30"/>
      <c r="H217" s="30"/>
      <c r="I217" s="30"/>
      <c r="J217" s="30"/>
      <c r="K217" s="30"/>
      <c r="L217" s="31"/>
      <c r="M217" s="30"/>
      <c r="N217" s="31"/>
      <c r="O217" s="32"/>
      <c r="P217" s="30"/>
      <c r="Q217" s="30" t="s">
        <v>197</v>
      </c>
      <c r="R217" s="30" t="s">
        <v>215</v>
      </c>
    </row>
    <row r="218" spans="1:18" x14ac:dyDescent="0.15">
      <c r="A218" s="45">
        <v>212</v>
      </c>
      <c r="B218" s="30"/>
      <c r="C218" s="210"/>
      <c r="D218" s="32" t="str">
        <f>IF(C218=namelist!$C$8,ROW(),"")</f>
        <v/>
      </c>
      <c r="E218" s="32" t="str">
        <f>IF(C218=namelist!$C$10,ROW(),"")</f>
        <v/>
      </c>
      <c r="F218" s="210"/>
      <c r="G218" s="30"/>
      <c r="H218" s="30"/>
      <c r="I218" s="30"/>
      <c r="J218" s="30"/>
      <c r="K218" s="30"/>
      <c r="L218" s="31"/>
      <c r="M218" s="30"/>
      <c r="N218" s="31"/>
      <c r="O218" s="32"/>
      <c r="P218" s="30"/>
      <c r="Q218" s="30" t="s">
        <v>197</v>
      </c>
      <c r="R218" s="30" t="s">
        <v>215</v>
      </c>
    </row>
    <row r="219" spans="1:18" x14ac:dyDescent="0.15">
      <c r="A219" s="45">
        <v>213</v>
      </c>
      <c r="B219" s="30"/>
      <c r="C219" s="210"/>
      <c r="D219" s="32" t="str">
        <f>IF(C219=namelist!$C$8,ROW(),"")</f>
        <v/>
      </c>
      <c r="E219" s="32" t="str">
        <f>IF(C219=namelist!$C$10,ROW(),"")</f>
        <v/>
      </c>
      <c r="F219" s="210"/>
      <c r="G219" s="30"/>
      <c r="H219" s="30"/>
      <c r="I219" s="30"/>
      <c r="J219" s="30"/>
      <c r="K219" s="30"/>
      <c r="L219" s="31"/>
      <c r="M219" s="30"/>
      <c r="N219" s="31"/>
      <c r="O219" s="32"/>
      <c r="P219" s="30"/>
      <c r="Q219" s="30" t="s">
        <v>197</v>
      </c>
      <c r="R219" s="30" t="s">
        <v>215</v>
      </c>
    </row>
    <row r="220" spans="1:18" x14ac:dyDescent="0.15">
      <c r="A220" s="45">
        <v>214</v>
      </c>
      <c r="B220" s="30"/>
      <c r="C220" s="210"/>
      <c r="D220" s="32" t="str">
        <f>IF(C220=namelist!$C$8,ROW(),"")</f>
        <v/>
      </c>
      <c r="E220" s="32" t="str">
        <f>IF(C220=namelist!$C$10,ROW(),"")</f>
        <v/>
      </c>
      <c r="F220" s="210"/>
      <c r="G220" s="30"/>
      <c r="H220" s="30"/>
      <c r="I220" s="30"/>
      <c r="J220" s="30"/>
      <c r="K220" s="30"/>
      <c r="L220" s="31"/>
      <c r="M220" s="30"/>
      <c r="N220" s="31"/>
      <c r="O220" s="32"/>
      <c r="P220" s="30"/>
      <c r="Q220" s="30" t="s">
        <v>197</v>
      </c>
      <c r="R220" s="30" t="s">
        <v>215</v>
      </c>
    </row>
    <row r="221" spans="1:18" x14ac:dyDescent="0.15">
      <c r="A221" s="45">
        <v>215</v>
      </c>
      <c r="B221" s="30"/>
      <c r="C221" s="210"/>
      <c r="D221" s="32" t="str">
        <f>IF(C221=namelist!$C$8,ROW(),"")</f>
        <v/>
      </c>
      <c r="E221" s="32" t="str">
        <f>IF(C221=namelist!$C$10,ROW(),"")</f>
        <v/>
      </c>
      <c r="F221" s="210"/>
      <c r="G221" s="30"/>
      <c r="H221" s="30"/>
      <c r="I221" s="30"/>
      <c r="J221" s="30"/>
      <c r="K221" s="30"/>
      <c r="L221" s="31"/>
      <c r="M221" s="30"/>
      <c r="N221" s="31"/>
      <c r="O221" s="32"/>
      <c r="P221" s="30"/>
      <c r="Q221" s="30" t="s">
        <v>197</v>
      </c>
      <c r="R221" s="30" t="s">
        <v>215</v>
      </c>
    </row>
    <row r="222" spans="1:18" x14ac:dyDescent="0.15">
      <c r="A222" s="45">
        <v>216</v>
      </c>
      <c r="B222" s="30"/>
      <c r="C222" s="210"/>
      <c r="D222" s="32" t="str">
        <f>IF(C222=namelist!$C$8,ROW(),"")</f>
        <v/>
      </c>
      <c r="E222" s="32" t="str">
        <f>IF(C222=namelist!$C$10,ROW(),"")</f>
        <v/>
      </c>
      <c r="F222" s="210"/>
      <c r="G222" s="30"/>
      <c r="H222" s="30"/>
      <c r="I222" s="30"/>
      <c r="J222" s="30"/>
      <c r="K222" s="30"/>
      <c r="L222" s="31"/>
      <c r="M222" s="30"/>
      <c r="N222" s="31"/>
      <c r="O222" s="32"/>
      <c r="P222" s="30"/>
      <c r="Q222" s="30" t="s">
        <v>195</v>
      </c>
      <c r="R222" s="30" t="s">
        <v>215</v>
      </c>
    </row>
    <row r="223" spans="1:18" x14ac:dyDescent="0.15">
      <c r="A223" s="45">
        <v>217</v>
      </c>
      <c r="B223" s="30"/>
      <c r="C223" s="210"/>
      <c r="D223" s="32" t="str">
        <f>IF(C223=namelist!$C$8,ROW(),"")</f>
        <v/>
      </c>
      <c r="E223" s="32" t="str">
        <f>IF(C223=namelist!$C$10,ROW(),"")</f>
        <v/>
      </c>
      <c r="F223" s="210"/>
      <c r="G223" s="30"/>
      <c r="H223" s="30"/>
      <c r="I223" s="30"/>
      <c r="J223" s="30"/>
      <c r="K223" s="30"/>
      <c r="L223" s="31"/>
      <c r="M223" s="30"/>
      <c r="N223" s="31"/>
      <c r="O223" s="32"/>
      <c r="P223" s="30"/>
      <c r="Q223" s="30" t="s">
        <v>197</v>
      </c>
      <c r="R223" s="30" t="s">
        <v>215</v>
      </c>
    </row>
    <row r="224" spans="1:18" x14ac:dyDescent="0.15">
      <c r="A224" s="45">
        <v>218</v>
      </c>
      <c r="B224" s="30"/>
      <c r="C224" s="210"/>
      <c r="D224" s="32" t="str">
        <f>IF(C224=namelist!$C$8,ROW(),"")</f>
        <v/>
      </c>
      <c r="E224" s="32" t="str">
        <f>IF(C224=namelist!$C$10,ROW(),"")</f>
        <v/>
      </c>
      <c r="F224" s="210"/>
      <c r="G224" s="30"/>
      <c r="H224" s="30"/>
      <c r="I224" s="30"/>
      <c r="J224" s="30"/>
      <c r="K224" s="30"/>
      <c r="L224" s="31"/>
      <c r="M224" s="30"/>
      <c r="N224" s="31"/>
      <c r="O224" s="32"/>
      <c r="P224" s="30"/>
      <c r="Q224" s="30" t="s">
        <v>195</v>
      </c>
      <c r="R224" s="30" t="s">
        <v>215</v>
      </c>
    </row>
    <row r="225" spans="1:18" x14ac:dyDescent="0.15">
      <c r="A225" s="45">
        <v>219</v>
      </c>
      <c r="B225" s="30"/>
      <c r="C225" s="210"/>
      <c r="D225" s="32" t="str">
        <f>IF(C225=namelist!$C$8,ROW(),"")</f>
        <v/>
      </c>
      <c r="E225" s="32" t="str">
        <f>IF(C225=namelist!$C$10,ROW(),"")</f>
        <v/>
      </c>
      <c r="F225" s="210"/>
      <c r="G225" s="30"/>
      <c r="H225" s="30"/>
      <c r="I225" s="30"/>
      <c r="J225" s="30"/>
      <c r="K225" s="30"/>
      <c r="L225" s="31"/>
      <c r="M225" s="30"/>
      <c r="N225" s="31"/>
      <c r="O225" s="32"/>
      <c r="P225" s="30"/>
      <c r="Q225" s="30" t="s">
        <v>195</v>
      </c>
      <c r="R225" s="30" t="s">
        <v>215</v>
      </c>
    </row>
    <row r="226" spans="1:18" x14ac:dyDescent="0.15">
      <c r="A226" s="45">
        <v>220</v>
      </c>
      <c r="B226" s="30"/>
      <c r="C226" s="210"/>
      <c r="D226" s="32" t="str">
        <f>IF(C226=namelist!$C$8,ROW(),"")</f>
        <v/>
      </c>
      <c r="E226" s="32" t="str">
        <f>IF(C226=namelist!$C$10,ROW(),"")</f>
        <v/>
      </c>
      <c r="F226" s="210"/>
      <c r="G226" s="30"/>
      <c r="H226" s="30"/>
      <c r="I226" s="30"/>
      <c r="J226" s="30"/>
      <c r="K226" s="30"/>
      <c r="L226" s="31"/>
      <c r="M226" s="30"/>
      <c r="N226" s="31"/>
      <c r="O226" s="32"/>
      <c r="P226" s="30"/>
      <c r="Q226" s="30" t="s">
        <v>197</v>
      </c>
      <c r="R226" s="30" t="s">
        <v>215</v>
      </c>
    </row>
    <row r="227" spans="1:18" x14ac:dyDescent="0.15">
      <c r="A227" s="45">
        <v>221</v>
      </c>
      <c r="B227" s="30"/>
      <c r="C227" s="210"/>
      <c r="D227" s="32" t="str">
        <f>IF(C227=namelist!$C$8,ROW(),"")</f>
        <v/>
      </c>
      <c r="E227" s="32" t="str">
        <f>IF(C227=namelist!$C$10,ROW(),"")</f>
        <v/>
      </c>
      <c r="F227" s="210"/>
      <c r="G227" s="30"/>
      <c r="H227" s="30"/>
      <c r="I227" s="30"/>
      <c r="J227" s="30"/>
      <c r="K227" s="30"/>
      <c r="L227" s="31"/>
      <c r="M227" s="30"/>
      <c r="N227" s="31"/>
      <c r="O227" s="32"/>
      <c r="P227" s="30"/>
      <c r="Q227" s="30" t="s">
        <v>195</v>
      </c>
      <c r="R227" s="30" t="s">
        <v>215</v>
      </c>
    </row>
    <row r="228" spans="1:18" x14ac:dyDescent="0.15">
      <c r="A228" s="45">
        <v>222</v>
      </c>
      <c r="B228" s="30"/>
      <c r="C228" s="210"/>
      <c r="D228" s="32" t="str">
        <f>IF(C228=namelist!$C$8,ROW(),"")</f>
        <v/>
      </c>
      <c r="E228" s="32" t="str">
        <f>IF(C228=namelist!$C$10,ROW(),"")</f>
        <v/>
      </c>
      <c r="F228" s="210"/>
      <c r="G228" s="30"/>
      <c r="H228" s="30"/>
      <c r="I228" s="30"/>
      <c r="J228" s="30"/>
      <c r="K228" s="30"/>
      <c r="L228" s="31"/>
      <c r="M228" s="30"/>
      <c r="N228" s="31"/>
      <c r="O228" s="32"/>
      <c r="P228" s="30"/>
      <c r="Q228" s="30" t="s">
        <v>197</v>
      </c>
      <c r="R228" s="30" t="s">
        <v>215</v>
      </c>
    </row>
    <row r="229" spans="1:18" x14ac:dyDescent="0.15">
      <c r="A229" s="45">
        <v>223</v>
      </c>
      <c r="B229" s="30"/>
      <c r="C229" s="210"/>
      <c r="D229" s="32" t="str">
        <f>IF(C229=namelist!$C$8,ROW(),"")</f>
        <v/>
      </c>
      <c r="E229" s="32" t="str">
        <f>IF(C229=namelist!$C$10,ROW(),"")</f>
        <v/>
      </c>
      <c r="F229" s="210"/>
      <c r="G229" s="30"/>
      <c r="H229" s="30"/>
      <c r="I229" s="30"/>
      <c r="J229" s="30"/>
      <c r="K229" s="30"/>
      <c r="L229" s="31"/>
      <c r="M229" s="30"/>
      <c r="N229" s="31"/>
      <c r="O229" s="32"/>
      <c r="P229" s="30"/>
      <c r="Q229" s="30" t="s">
        <v>197</v>
      </c>
      <c r="R229" s="30" t="s">
        <v>216</v>
      </c>
    </row>
    <row r="230" spans="1:18" x14ac:dyDescent="0.15">
      <c r="A230" s="45">
        <v>224</v>
      </c>
      <c r="B230" s="30"/>
      <c r="C230" s="210"/>
      <c r="D230" s="32" t="str">
        <f>IF(C230=namelist!$C$8,ROW(),"")</f>
        <v/>
      </c>
      <c r="E230" s="32" t="str">
        <f>IF(C230=namelist!$C$10,ROW(),"")</f>
        <v/>
      </c>
      <c r="F230" s="210"/>
      <c r="G230" s="30"/>
      <c r="H230" s="30"/>
      <c r="I230" s="30"/>
      <c r="J230" s="30"/>
      <c r="K230" s="30"/>
      <c r="L230" s="31"/>
      <c r="M230" s="30"/>
      <c r="N230" s="31"/>
      <c r="O230" s="32"/>
      <c r="P230" s="30"/>
      <c r="Q230" s="30" t="s">
        <v>197</v>
      </c>
      <c r="R230" s="30" t="s">
        <v>216</v>
      </c>
    </row>
    <row r="231" spans="1:18" x14ac:dyDescent="0.15">
      <c r="A231" s="45">
        <v>225</v>
      </c>
      <c r="B231" s="30"/>
      <c r="C231" s="210"/>
      <c r="D231" s="32" t="str">
        <f>IF(C231=namelist!$C$8,ROW(),"")</f>
        <v/>
      </c>
      <c r="E231" s="32" t="str">
        <f>IF(C231=namelist!$C$10,ROW(),"")</f>
        <v/>
      </c>
      <c r="F231" s="210"/>
      <c r="G231" s="30"/>
      <c r="H231" s="30"/>
      <c r="I231" s="30"/>
      <c r="J231" s="30"/>
      <c r="K231" s="30"/>
      <c r="L231" s="31"/>
      <c r="M231" s="30"/>
      <c r="N231" s="31"/>
      <c r="O231" s="32"/>
      <c r="P231" s="30"/>
      <c r="Q231" s="30" t="s">
        <v>197</v>
      </c>
      <c r="R231" s="30" t="s">
        <v>216</v>
      </c>
    </row>
    <row r="232" spans="1:18" x14ac:dyDescent="0.15">
      <c r="A232" s="45">
        <v>226</v>
      </c>
      <c r="B232" s="30"/>
      <c r="C232" s="210"/>
      <c r="D232" s="32" t="str">
        <f>IF(C232=namelist!$C$8,ROW(),"")</f>
        <v/>
      </c>
      <c r="E232" s="32" t="str">
        <f>IF(C232=namelist!$C$10,ROW(),"")</f>
        <v/>
      </c>
      <c r="F232" s="210"/>
      <c r="G232" s="30"/>
      <c r="H232" s="30"/>
      <c r="I232" s="30"/>
      <c r="J232" s="30"/>
      <c r="K232" s="30"/>
      <c r="L232" s="31"/>
      <c r="M232" s="30"/>
      <c r="N232" s="31"/>
      <c r="O232" s="32"/>
      <c r="P232" s="30"/>
      <c r="Q232" s="30" t="s">
        <v>195</v>
      </c>
      <c r="R232" s="30" t="s">
        <v>216</v>
      </c>
    </row>
    <row r="233" spans="1:18" x14ac:dyDescent="0.15">
      <c r="A233" s="45">
        <v>227</v>
      </c>
      <c r="B233" s="30"/>
      <c r="C233" s="210"/>
      <c r="D233" s="32" t="str">
        <f>IF(C233=namelist!$C$8,ROW(),"")</f>
        <v/>
      </c>
      <c r="E233" s="32" t="str">
        <f>IF(C233=namelist!$C$10,ROW(),"")</f>
        <v/>
      </c>
      <c r="F233" s="210"/>
      <c r="G233" s="30"/>
      <c r="H233" s="30"/>
      <c r="I233" s="30"/>
      <c r="J233" s="30"/>
      <c r="K233" s="30"/>
      <c r="L233" s="31"/>
      <c r="M233" s="30"/>
      <c r="N233" s="31"/>
      <c r="O233" s="32"/>
      <c r="P233" s="30"/>
      <c r="Q233" s="30" t="s">
        <v>195</v>
      </c>
      <c r="R233" s="30" t="s">
        <v>216</v>
      </c>
    </row>
    <row r="234" spans="1:18" x14ac:dyDescent="0.15">
      <c r="A234" s="45">
        <v>228</v>
      </c>
      <c r="B234" s="30"/>
      <c r="C234" s="210"/>
      <c r="D234" s="32" t="str">
        <f>IF(C234=namelist!$C$8,ROW(),"")</f>
        <v/>
      </c>
      <c r="E234" s="32" t="str">
        <f>IF(C234=namelist!$C$10,ROW(),"")</f>
        <v/>
      </c>
      <c r="F234" s="210"/>
      <c r="G234" s="30"/>
      <c r="H234" s="30"/>
      <c r="I234" s="30"/>
      <c r="J234" s="30"/>
      <c r="K234" s="30"/>
      <c r="L234" s="31"/>
      <c r="M234" s="30"/>
      <c r="N234" s="31"/>
      <c r="O234" s="32"/>
      <c r="P234" s="30"/>
      <c r="Q234" s="30" t="s">
        <v>197</v>
      </c>
      <c r="R234" s="30" t="s">
        <v>216</v>
      </c>
    </row>
    <row r="235" spans="1:18" x14ac:dyDescent="0.15">
      <c r="A235" s="45">
        <v>229</v>
      </c>
      <c r="B235" s="30"/>
      <c r="C235" s="210"/>
      <c r="D235" s="32" t="str">
        <f>IF(C235=namelist!$C$8,ROW(),"")</f>
        <v/>
      </c>
      <c r="E235" s="32" t="str">
        <f>IF(C235=namelist!$C$10,ROW(),"")</f>
        <v/>
      </c>
      <c r="F235" s="210"/>
      <c r="G235" s="30"/>
      <c r="H235" s="30"/>
      <c r="I235" s="30"/>
      <c r="J235" s="30"/>
      <c r="K235" s="30"/>
      <c r="L235" s="31"/>
      <c r="M235" s="30"/>
      <c r="N235" s="31"/>
      <c r="O235" s="32"/>
      <c r="P235" s="30"/>
      <c r="Q235" s="30" t="s">
        <v>197</v>
      </c>
      <c r="R235" s="30" t="s">
        <v>216</v>
      </c>
    </row>
    <row r="236" spans="1:18" x14ac:dyDescent="0.15">
      <c r="A236" s="45">
        <v>230</v>
      </c>
      <c r="B236" s="30"/>
      <c r="C236" s="210"/>
      <c r="D236" s="32" t="str">
        <f>IF(C236=namelist!$C$8,ROW(),"")</f>
        <v/>
      </c>
      <c r="E236" s="32" t="str">
        <f>IF(C236=namelist!$C$10,ROW(),"")</f>
        <v/>
      </c>
      <c r="F236" s="210"/>
      <c r="G236" s="30"/>
      <c r="H236" s="30"/>
      <c r="I236" s="30"/>
      <c r="J236" s="30"/>
      <c r="K236" s="30"/>
      <c r="L236" s="31"/>
      <c r="M236" s="30"/>
      <c r="N236" s="31"/>
      <c r="O236" s="32"/>
      <c r="P236" s="30"/>
      <c r="Q236" s="30" t="s">
        <v>197</v>
      </c>
      <c r="R236" s="30" t="s">
        <v>216</v>
      </c>
    </row>
    <row r="237" spans="1:18" x14ac:dyDescent="0.15">
      <c r="A237" s="45">
        <v>231</v>
      </c>
      <c r="B237" s="30"/>
      <c r="C237" s="210"/>
      <c r="D237" s="32" t="str">
        <f>IF(C237=namelist!$C$8,ROW(),"")</f>
        <v/>
      </c>
      <c r="E237" s="32" t="str">
        <f>IF(C237=namelist!$C$10,ROW(),"")</f>
        <v/>
      </c>
      <c r="F237" s="210"/>
      <c r="G237" s="30"/>
      <c r="H237" s="30"/>
      <c r="I237" s="30"/>
      <c r="J237" s="30"/>
      <c r="K237" s="30"/>
      <c r="L237" s="31"/>
      <c r="M237" s="30"/>
      <c r="N237" s="31"/>
      <c r="O237" s="32"/>
      <c r="P237" s="30"/>
      <c r="Q237" s="30" t="s">
        <v>197</v>
      </c>
      <c r="R237" s="30" t="s">
        <v>216</v>
      </c>
    </row>
    <row r="238" spans="1:18" x14ac:dyDescent="0.15">
      <c r="A238" s="45">
        <v>232</v>
      </c>
      <c r="B238" s="30"/>
      <c r="C238" s="210"/>
      <c r="D238" s="32" t="str">
        <f>IF(C238=namelist!$C$8,ROW(),"")</f>
        <v/>
      </c>
      <c r="E238" s="32" t="str">
        <f>IF(C238=namelist!$C$10,ROW(),"")</f>
        <v/>
      </c>
      <c r="F238" s="210"/>
      <c r="G238" s="30"/>
      <c r="H238" s="30"/>
      <c r="I238" s="30"/>
      <c r="J238" s="30"/>
      <c r="K238" s="30"/>
      <c r="L238" s="31"/>
      <c r="M238" s="30"/>
      <c r="N238" s="31"/>
      <c r="O238" s="32"/>
      <c r="P238" s="30"/>
      <c r="Q238" s="30" t="s">
        <v>197</v>
      </c>
      <c r="R238" s="30" t="s">
        <v>216</v>
      </c>
    </row>
    <row r="239" spans="1:18" x14ac:dyDescent="0.15">
      <c r="A239" s="45">
        <v>233</v>
      </c>
      <c r="B239" s="30"/>
      <c r="C239" s="210"/>
      <c r="D239" s="32" t="str">
        <f>IF(C239=namelist!$C$8,ROW(),"")</f>
        <v/>
      </c>
      <c r="E239" s="32" t="str">
        <f>IF(C239=namelist!$C$10,ROW(),"")</f>
        <v/>
      </c>
      <c r="F239" s="210"/>
      <c r="G239" s="30"/>
      <c r="H239" s="30"/>
      <c r="I239" s="30"/>
      <c r="J239" s="30"/>
      <c r="K239" s="30"/>
      <c r="L239" s="31"/>
      <c r="M239" s="30"/>
      <c r="N239" s="31"/>
      <c r="O239" s="32"/>
      <c r="P239" s="30"/>
      <c r="Q239" s="30" t="s">
        <v>197</v>
      </c>
      <c r="R239" s="30" t="s">
        <v>216</v>
      </c>
    </row>
    <row r="240" spans="1:18" x14ac:dyDescent="0.15">
      <c r="A240" s="45">
        <v>234</v>
      </c>
      <c r="B240" s="30"/>
      <c r="C240" s="210"/>
      <c r="D240" s="32" t="str">
        <f>IF(C240=namelist!$C$8,ROW(),"")</f>
        <v/>
      </c>
      <c r="E240" s="32" t="str">
        <f>IF(C240=namelist!$C$10,ROW(),"")</f>
        <v/>
      </c>
      <c r="F240" s="210"/>
      <c r="G240" s="30"/>
      <c r="H240" s="30"/>
      <c r="I240" s="30"/>
      <c r="J240" s="30"/>
      <c r="K240" s="30"/>
      <c r="L240" s="31"/>
      <c r="M240" s="30"/>
      <c r="N240" s="31"/>
      <c r="O240" s="32"/>
      <c r="P240" s="30"/>
      <c r="Q240" s="30" t="s">
        <v>197</v>
      </c>
      <c r="R240" s="30" t="s">
        <v>216</v>
      </c>
    </row>
    <row r="241" spans="1:18" x14ac:dyDescent="0.15">
      <c r="A241" s="45">
        <v>235</v>
      </c>
      <c r="B241" s="30"/>
      <c r="C241" s="210"/>
      <c r="D241" s="32" t="str">
        <f>IF(C241=namelist!$C$8,ROW(),"")</f>
        <v/>
      </c>
      <c r="E241" s="32" t="str">
        <f>IF(C241=namelist!$C$10,ROW(),"")</f>
        <v/>
      </c>
      <c r="F241" s="210"/>
      <c r="G241" s="30"/>
      <c r="H241" s="30"/>
      <c r="I241" s="30"/>
      <c r="J241" s="30"/>
      <c r="K241" s="30"/>
      <c r="L241" s="31"/>
      <c r="M241" s="30"/>
      <c r="N241" s="31"/>
      <c r="O241" s="32"/>
      <c r="P241" s="30"/>
      <c r="Q241" s="30" t="s">
        <v>197</v>
      </c>
      <c r="R241" s="30" t="s">
        <v>216</v>
      </c>
    </row>
    <row r="242" spans="1:18" x14ac:dyDescent="0.15">
      <c r="A242" s="45">
        <v>236</v>
      </c>
      <c r="B242" s="30"/>
      <c r="C242" s="210"/>
      <c r="D242" s="32" t="str">
        <f>IF(C242=namelist!$C$8,ROW(),"")</f>
        <v/>
      </c>
      <c r="E242" s="32" t="str">
        <f>IF(C242=namelist!$C$10,ROW(),"")</f>
        <v/>
      </c>
      <c r="F242" s="210"/>
      <c r="G242" s="30"/>
      <c r="H242" s="30"/>
      <c r="I242" s="30"/>
      <c r="J242" s="30"/>
      <c r="K242" s="30"/>
      <c r="L242" s="31"/>
      <c r="M242" s="30"/>
      <c r="N242" s="31"/>
      <c r="O242" s="32"/>
      <c r="P242" s="30"/>
      <c r="Q242" s="30" t="s">
        <v>197</v>
      </c>
      <c r="R242" s="30" t="s">
        <v>216</v>
      </c>
    </row>
    <row r="243" spans="1:18" x14ac:dyDescent="0.15">
      <c r="A243" s="45">
        <v>237</v>
      </c>
      <c r="B243" s="30"/>
      <c r="C243" s="210"/>
      <c r="D243" s="32" t="str">
        <f>IF(C243=namelist!$C$8,ROW(),"")</f>
        <v/>
      </c>
      <c r="E243" s="32" t="str">
        <f>IF(C243=namelist!$C$10,ROW(),"")</f>
        <v/>
      </c>
      <c r="F243" s="210"/>
      <c r="G243" s="30"/>
      <c r="H243" s="30"/>
      <c r="I243" s="30"/>
      <c r="J243" s="30"/>
      <c r="K243" s="30"/>
      <c r="L243" s="31"/>
      <c r="M243" s="30"/>
      <c r="N243" s="31"/>
      <c r="O243" s="32"/>
      <c r="P243" s="30"/>
      <c r="Q243" s="30" t="s">
        <v>197</v>
      </c>
      <c r="R243" s="30" t="s">
        <v>214</v>
      </c>
    </row>
    <row r="244" spans="1:18" x14ac:dyDescent="0.15">
      <c r="A244" s="45">
        <v>238</v>
      </c>
      <c r="B244" s="30"/>
      <c r="C244" s="210"/>
      <c r="D244" s="32" t="str">
        <f>IF(C244=namelist!$C$8,ROW(),"")</f>
        <v/>
      </c>
      <c r="E244" s="32" t="str">
        <f>IF(C244=namelist!$C$10,ROW(),"")</f>
        <v/>
      </c>
      <c r="F244" s="210"/>
      <c r="G244" s="30"/>
      <c r="H244" s="30"/>
      <c r="I244" s="30"/>
      <c r="J244" s="30"/>
      <c r="K244" s="30"/>
      <c r="L244" s="31"/>
      <c r="M244" s="30"/>
      <c r="N244" s="31"/>
      <c r="O244" s="32"/>
      <c r="P244" s="30"/>
      <c r="Q244" s="30" t="s">
        <v>197</v>
      </c>
      <c r="R244" s="30" t="s">
        <v>214</v>
      </c>
    </row>
    <row r="245" spans="1:18" x14ac:dyDescent="0.15">
      <c r="A245" s="45">
        <v>239</v>
      </c>
      <c r="B245" s="30"/>
      <c r="C245" s="210"/>
      <c r="D245" s="32" t="str">
        <f>IF(C245=namelist!$C$8,ROW(),"")</f>
        <v/>
      </c>
      <c r="E245" s="32" t="str">
        <f>IF(C245=namelist!$C$10,ROW(),"")</f>
        <v/>
      </c>
      <c r="F245" s="210"/>
      <c r="G245" s="30"/>
      <c r="H245" s="30"/>
      <c r="I245" s="30"/>
      <c r="J245" s="30"/>
      <c r="K245" s="30"/>
      <c r="L245" s="31"/>
      <c r="M245" s="30"/>
      <c r="N245" s="31"/>
      <c r="O245" s="32"/>
      <c r="P245" s="30"/>
      <c r="Q245" s="30" t="s">
        <v>195</v>
      </c>
      <c r="R245" s="30" t="s">
        <v>214</v>
      </c>
    </row>
    <row r="246" spans="1:18" x14ac:dyDescent="0.15">
      <c r="A246" s="45">
        <v>240</v>
      </c>
      <c r="B246" s="30"/>
      <c r="C246" s="210"/>
      <c r="D246" s="32" t="str">
        <f>IF(C246=namelist!$C$8,ROW(),"")</f>
        <v/>
      </c>
      <c r="E246" s="32" t="str">
        <f>IF(C246=namelist!$C$10,ROW(),"")</f>
        <v/>
      </c>
      <c r="F246" s="210"/>
      <c r="G246" s="30"/>
      <c r="H246" s="30"/>
      <c r="I246" s="30"/>
      <c r="J246" s="30"/>
      <c r="K246" s="30"/>
      <c r="L246" s="31"/>
      <c r="M246" s="30"/>
      <c r="N246" s="31"/>
      <c r="O246" s="32"/>
      <c r="P246" s="30"/>
      <c r="Q246" s="30" t="s">
        <v>197</v>
      </c>
      <c r="R246" s="30" t="s">
        <v>214</v>
      </c>
    </row>
    <row r="247" spans="1:18" x14ac:dyDescent="0.15">
      <c r="A247" s="45">
        <v>241</v>
      </c>
      <c r="B247" s="30"/>
      <c r="C247" s="210"/>
      <c r="D247" s="32" t="str">
        <f>IF(C247=namelist!$C$8,ROW(),"")</f>
        <v/>
      </c>
      <c r="E247" s="32" t="str">
        <f>IF(C247=namelist!$C$10,ROW(),"")</f>
        <v/>
      </c>
      <c r="F247" s="210"/>
      <c r="G247" s="30"/>
      <c r="H247" s="30"/>
      <c r="I247" s="30"/>
      <c r="J247" s="30"/>
      <c r="K247" s="30"/>
      <c r="L247" s="31"/>
      <c r="M247" s="30"/>
      <c r="N247" s="31"/>
      <c r="O247" s="32"/>
      <c r="P247" s="30"/>
      <c r="Q247" s="30" t="s">
        <v>195</v>
      </c>
      <c r="R247" s="30" t="s">
        <v>214</v>
      </c>
    </row>
    <row r="248" spans="1:18" x14ac:dyDescent="0.15">
      <c r="A248" s="45">
        <v>242</v>
      </c>
      <c r="B248" s="30"/>
      <c r="C248" s="210"/>
      <c r="D248" s="32" t="str">
        <f>IF(C248=namelist!$C$8,ROW(),"")</f>
        <v/>
      </c>
      <c r="E248" s="32" t="str">
        <f>IF(C248=namelist!$C$10,ROW(),"")</f>
        <v/>
      </c>
      <c r="F248" s="210"/>
      <c r="G248" s="30"/>
      <c r="H248" s="30"/>
      <c r="I248" s="30"/>
      <c r="J248" s="30"/>
      <c r="K248" s="30"/>
      <c r="L248" s="31"/>
      <c r="M248" s="30"/>
      <c r="N248" s="31"/>
      <c r="O248" s="32"/>
      <c r="P248" s="30"/>
      <c r="Q248" s="30" t="s">
        <v>197</v>
      </c>
      <c r="R248" s="30" t="s">
        <v>214</v>
      </c>
    </row>
    <row r="249" spans="1:18" x14ac:dyDescent="0.15">
      <c r="A249" s="45">
        <v>243</v>
      </c>
      <c r="B249" s="30"/>
      <c r="C249" s="210"/>
      <c r="D249" s="32" t="str">
        <f>IF(C249=namelist!$C$8,ROW(),"")</f>
        <v/>
      </c>
      <c r="E249" s="32" t="str">
        <f>IF(C249=namelist!$C$10,ROW(),"")</f>
        <v/>
      </c>
      <c r="F249" s="210"/>
      <c r="G249" s="30"/>
      <c r="H249" s="30"/>
      <c r="I249" s="30"/>
      <c r="J249" s="30"/>
      <c r="K249" s="30"/>
      <c r="L249" s="31"/>
      <c r="M249" s="30"/>
      <c r="N249" s="31"/>
      <c r="O249" s="32"/>
      <c r="P249" s="30"/>
      <c r="Q249" s="30" t="s">
        <v>197</v>
      </c>
      <c r="R249" s="30" t="s">
        <v>214</v>
      </c>
    </row>
    <row r="250" spans="1:18" x14ac:dyDescent="0.15">
      <c r="A250" s="45">
        <v>244</v>
      </c>
      <c r="B250" s="30"/>
      <c r="C250" s="210"/>
      <c r="D250" s="32" t="str">
        <f>IF(C250=namelist!$C$8,ROW(),"")</f>
        <v/>
      </c>
      <c r="E250" s="32" t="str">
        <f>IF(C250=namelist!$C$10,ROW(),"")</f>
        <v/>
      </c>
      <c r="F250" s="210"/>
      <c r="G250" s="30"/>
      <c r="H250" s="30"/>
      <c r="I250" s="30"/>
      <c r="J250" s="30"/>
      <c r="K250" s="30"/>
      <c r="L250" s="31"/>
      <c r="M250" s="30"/>
      <c r="N250" s="31"/>
      <c r="O250" s="32"/>
      <c r="P250" s="30"/>
      <c r="Q250" s="30" t="s">
        <v>197</v>
      </c>
      <c r="R250" s="30" t="s">
        <v>214</v>
      </c>
    </row>
    <row r="251" spans="1:18" x14ac:dyDescent="0.15">
      <c r="A251" s="45">
        <v>245</v>
      </c>
      <c r="B251" s="30"/>
      <c r="C251" s="210"/>
      <c r="D251" s="32" t="str">
        <f>IF(C251=namelist!$C$8,ROW(),"")</f>
        <v/>
      </c>
      <c r="E251" s="32" t="str">
        <f>IF(C251=namelist!$C$10,ROW(),"")</f>
        <v/>
      </c>
      <c r="F251" s="210"/>
      <c r="G251" s="30"/>
      <c r="H251" s="30"/>
      <c r="I251" s="30"/>
      <c r="J251" s="30"/>
      <c r="K251" s="30"/>
      <c r="L251" s="31"/>
      <c r="M251" s="30"/>
      <c r="N251" s="31"/>
      <c r="O251" s="32"/>
      <c r="P251" s="30"/>
      <c r="Q251" s="30" t="s">
        <v>197</v>
      </c>
      <c r="R251" s="30" t="s">
        <v>214</v>
      </c>
    </row>
    <row r="252" spans="1:18" x14ac:dyDescent="0.15">
      <c r="A252" s="45">
        <v>246</v>
      </c>
      <c r="B252" s="30"/>
      <c r="C252" s="210"/>
      <c r="D252" s="32" t="str">
        <f>IF(C252=namelist!$C$8,ROW(),"")</f>
        <v/>
      </c>
      <c r="E252" s="32" t="str">
        <f>IF(C252=namelist!$C$10,ROW(),"")</f>
        <v/>
      </c>
      <c r="F252" s="210"/>
      <c r="G252" s="30"/>
      <c r="H252" s="30"/>
      <c r="I252" s="30"/>
      <c r="J252" s="30"/>
      <c r="K252" s="30"/>
      <c r="L252" s="31"/>
      <c r="M252" s="30"/>
      <c r="N252" s="31"/>
      <c r="O252" s="32"/>
      <c r="P252" s="30"/>
      <c r="Q252" s="30" t="s">
        <v>197</v>
      </c>
      <c r="R252" s="30" t="s">
        <v>214</v>
      </c>
    </row>
    <row r="253" spans="1:18" x14ac:dyDescent="0.15">
      <c r="A253" s="45">
        <v>247</v>
      </c>
      <c r="B253" s="30"/>
      <c r="C253" s="210"/>
      <c r="D253" s="32" t="str">
        <f>IF(C253=namelist!$C$8,ROW(),"")</f>
        <v/>
      </c>
      <c r="E253" s="32" t="str">
        <f>IF(C253=namelist!$C$10,ROW(),"")</f>
        <v/>
      </c>
      <c r="F253" s="210"/>
      <c r="G253" s="30"/>
      <c r="H253" s="30"/>
      <c r="I253" s="30"/>
      <c r="J253" s="30"/>
      <c r="K253" s="30"/>
      <c r="L253" s="31"/>
      <c r="M253" s="30"/>
      <c r="N253" s="31"/>
      <c r="O253" s="32"/>
      <c r="P253" s="30"/>
      <c r="Q253" s="30" t="s">
        <v>197</v>
      </c>
      <c r="R253" s="30" t="s">
        <v>214</v>
      </c>
    </row>
    <row r="254" spans="1:18" x14ac:dyDescent="0.15">
      <c r="A254" s="45">
        <v>248</v>
      </c>
      <c r="B254" s="30"/>
      <c r="C254" s="210"/>
      <c r="D254" s="32" t="str">
        <f>IF(C254=namelist!$C$8,ROW(),"")</f>
        <v/>
      </c>
      <c r="E254" s="32" t="str">
        <f>IF(C254=namelist!$C$10,ROW(),"")</f>
        <v/>
      </c>
      <c r="F254" s="210"/>
      <c r="G254" s="30"/>
      <c r="H254" s="30"/>
      <c r="I254" s="30"/>
      <c r="J254" s="30"/>
      <c r="K254" s="30"/>
      <c r="L254" s="31"/>
      <c r="M254" s="30"/>
      <c r="N254" s="31"/>
      <c r="O254" s="32"/>
      <c r="P254" s="30"/>
      <c r="Q254" s="30" t="s">
        <v>197</v>
      </c>
      <c r="R254" s="30" t="s">
        <v>214</v>
      </c>
    </row>
    <row r="255" spans="1:18" x14ac:dyDescent="0.15">
      <c r="A255" s="45">
        <v>249</v>
      </c>
      <c r="B255" s="30"/>
      <c r="C255" s="210"/>
      <c r="D255" s="32" t="str">
        <f>IF(C255=namelist!$C$8,ROW(),"")</f>
        <v/>
      </c>
      <c r="E255" s="32" t="str">
        <f>IF(C255=namelist!$C$10,ROW(),"")</f>
        <v/>
      </c>
      <c r="F255" s="210"/>
      <c r="G255" s="30"/>
      <c r="H255" s="30"/>
      <c r="I255" s="30"/>
      <c r="J255" s="30"/>
      <c r="K255" s="30"/>
      <c r="L255" s="31"/>
      <c r="M255" s="30"/>
      <c r="N255" s="31"/>
      <c r="O255" s="32"/>
      <c r="P255" s="30"/>
      <c r="Q255" s="30" t="s">
        <v>197</v>
      </c>
      <c r="R255" s="30" t="s">
        <v>214</v>
      </c>
    </row>
    <row r="256" spans="1:18" x14ac:dyDescent="0.15">
      <c r="A256" s="45">
        <v>250</v>
      </c>
      <c r="B256" s="30"/>
      <c r="C256" s="210"/>
      <c r="D256" s="32" t="str">
        <f>IF(C256=namelist!$C$8,ROW(),"")</f>
        <v/>
      </c>
      <c r="E256" s="32" t="str">
        <f>IF(C256=namelist!$C$10,ROW(),"")</f>
        <v/>
      </c>
      <c r="F256" s="210"/>
      <c r="G256" s="30"/>
      <c r="H256" s="30"/>
      <c r="I256" s="30"/>
      <c r="J256" s="30"/>
      <c r="K256" s="30"/>
      <c r="L256" s="31"/>
      <c r="M256" s="30"/>
      <c r="N256" s="31"/>
      <c r="O256" s="32"/>
      <c r="P256" s="30"/>
      <c r="Q256" s="30" t="s">
        <v>197</v>
      </c>
      <c r="R256" s="30" t="s">
        <v>214</v>
      </c>
    </row>
    <row r="257" spans="1:18" x14ac:dyDescent="0.15">
      <c r="A257" s="45">
        <v>251</v>
      </c>
      <c r="B257" s="30"/>
      <c r="C257" s="210"/>
      <c r="D257" s="32" t="str">
        <f>IF(C257=namelist!$C$8,ROW(),"")</f>
        <v/>
      </c>
      <c r="E257" s="32" t="str">
        <f>IF(C257=namelist!$C$10,ROW(),"")</f>
        <v/>
      </c>
      <c r="F257" s="210"/>
      <c r="G257" s="30"/>
      <c r="H257" s="30"/>
      <c r="I257" s="30"/>
      <c r="J257" s="30"/>
      <c r="K257" s="30"/>
      <c r="L257" s="31"/>
      <c r="M257" s="30"/>
      <c r="N257" s="31"/>
      <c r="O257" s="32"/>
      <c r="P257" s="30"/>
      <c r="Q257" s="30" t="s">
        <v>197</v>
      </c>
      <c r="R257" s="30" t="s">
        <v>219</v>
      </c>
    </row>
    <row r="258" spans="1:18" x14ac:dyDescent="0.15">
      <c r="A258" s="45">
        <v>252</v>
      </c>
      <c r="B258" s="30"/>
      <c r="C258" s="210"/>
      <c r="D258" s="32" t="str">
        <f>IF(C258=namelist!$C$8,ROW(),"")</f>
        <v/>
      </c>
      <c r="E258" s="32" t="str">
        <f>IF(C258=namelist!$C$10,ROW(),"")</f>
        <v/>
      </c>
      <c r="F258" s="210"/>
      <c r="G258" s="30"/>
      <c r="H258" s="30"/>
      <c r="I258" s="30"/>
      <c r="J258" s="30"/>
      <c r="K258" s="30"/>
      <c r="L258" s="31"/>
      <c r="M258" s="30"/>
      <c r="N258" s="31"/>
      <c r="O258" s="32"/>
      <c r="P258" s="30"/>
      <c r="Q258" s="30" t="s">
        <v>197</v>
      </c>
      <c r="R258" s="30" t="s">
        <v>219</v>
      </c>
    </row>
    <row r="259" spans="1:18" x14ac:dyDescent="0.15">
      <c r="A259" s="45">
        <v>253</v>
      </c>
      <c r="B259" s="30"/>
      <c r="C259" s="210"/>
      <c r="D259" s="32" t="str">
        <f>IF(C259=namelist!$C$8,ROW(),"")</f>
        <v/>
      </c>
      <c r="E259" s="32" t="str">
        <f>IF(C259=namelist!$C$10,ROW(),"")</f>
        <v/>
      </c>
      <c r="F259" s="210"/>
      <c r="G259" s="30"/>
      <c r="H259" s="30"/>
      <c r="I259" s="30"/>
      <c r="J259" s="30"/>
      <c r="K259" s="30"/>
      <c r="L259" s="31"/>
      <c r="M259" s="30"/>
      <c r="N259" s="31"/>
      <c r="O259" s="32"/>
      <c r="P259" s="30"/>
      <c r="Q259" s="30" t="s">
        <v>197</v>
      </c>
      <c r="R259" s="30" t="s">
        <v>219</v>
      </c>
    </row>
    <row r="260" spans="1:18" x14ac:dyDescent="0.15">
      <c r="A260" s="45">
        <v>254</v>
      </c>
      <c r="B260" s="30"/>
      <c r="C260" s="210"/>
      <c r="D260" s="32" t="str">
        <f>IF(C260=namelist!$C$8,ROW(),"")</f>
        <v/>
      </c>
      <c r="E260" s="32" t="str">
        <f>IF(C260=namelist!$C$10,ROW(),"")</f>
        <v/>
      </c>
      <c r="F260" s="210"/>
      <c r="G260" s="30"/>
      <c r="H260" s="30"/>
      <c r="I260" s="30"/>
      <c r="J260" s="30"/>
      <c r="K260" s="30"/>
      <c r="L260" s="31"/>
      <c r="M260" s="30"/>
      <c r="N260" s="31"/>
      <c r="O260" s="32"/>
      <c r="P260" s="30"/>
      <c r="Q260" s="30" t="s">
        <v>197</v>
      </c>
      <c r="R260" s="30" t="s">
        <v>219</v>
      </c>
    </row>
    <row r="261" spans="1:18" x14ac:dyDescent="0.15">
      <c r="A261" s="45">
        <v>255</v>
      </c>
      <c r="B261" s="30"/>
      <c r="C261" s="210"/>
      <c r="D261" s="32" t="str">
        <f>IF(C261=namelist!$C$8,ROW(),"")</f>
        <v/>
      </c>
      <c r="E261" s="32" t="str">
        <f>IF(C261=namelist!$C$10,ROW(),"")</f>
        <v/>
      </c>
      <c r="F261" s="210"/>
      <c r="G261" s="30"/>
      <c r="H261" s="30"/>
      <c r="I261" s="30"/>
      <c r="J261" s="30"/>
      <c r="K261" s="30"/>
      <c r="L261" s="31"/>
      <c r="M261" s="30"/>
      <c r="N261" s="31"/>
      <c r="O261" s="32"/>
      <c r="P261" s="30"/>
      <c r="Q261" s="30" t="s">
        <v>197</v>
      </c>
      <c r="R261" s="30" t="s">
        <v>219</v>
      </c>
    </row>
    <row r="262" spans="1:18" x14ac:dyDescent="0.15">
      <c r="A262" s="45">
        <v>256</v>
      </c>
      <c r="B262" s="30"/>
      <c r="C262" s="210"/>
      <c r="D262" s="32" t="str">
        <f>IF(C262=namelist!$C$8,ROW(),"")</f>
        <v/>
      </c>
      <c r="E262" s="32" t="str">
        <f>IF(C262=namelist!$C$10,ROW(),"")</f>
        <v/>
      </c>
      <c r="F262" s="210"/>
      <c r="G262" s="30"/>
      <c r="H262" s="30"/>
      <c r="I262" s="30"/>
      <c r="J262" s="30"/>
      <c r="K262" s="30"/>
      <c r="L262" s="31"/>
      <c r="M262" s="30"/>
      <c r="N262" s="31"/>
      <c r="O262" s="32"/>
      <c r="P262" s="30"/>
      <c r="Q262" s="30" t="s">
        <v>197</v>
      </c>
      <c r="R262" s="30" t="s">
        <v>219</v>
      </c>
    </row>
    <row r="263" spans="1:18" x14ac:dyDescent="0.15">
      <c r="A263" s="45">
        <v>257</v>
      </c>
      <c r="B263" s="30"/>
      <c r="C263" s="210"/>
      <c r="D263" s="32" t="str">
        <f>IF(C263=namelist!$C$8,ROW(),"")</f>
        <v/>
      </c>
      <c r="E263" s="32" t="str">
        <f>IF(C263=namelist!$C$10,ROW(),"")</f>
        <v/>
      </c>
      <c r="F263" s="210"/>
      <c r="G263" s="30"/>
      <c r="H263" s="30"/>
      <c r="I263" s="30"/>
      <c r="J263" s="30"/>
      <c r="K263" s="30"/>
      <c r="L263" s="31"/>
      <c r="M263" s="30"/>
      <c r="N263" s="31"/>
      <c r="O263" s="32"/>
      <c r="P263" s="30"/>
      <c r="Q263" s="30" t="s">
        <v>197</v>
      </c>
      <c r="R263" s="30" t="s">
        <v>219</v>
      </c>
    </row>
    <row r="264" spans="1:18" x14ac:dyDescent="0.15">
      <c r="A264" s="45">
        <v>258</v>
      </c>
      <c r="B264" s="30"/>
      <c r="C264" s="210"/>
      <c r="D264" s="32" t="str">
        <f>IF(C264=namelist!$C$8,ROW(),"")</f>
        <v/>
      </c>
      <c r="E264" s="32" t="str">
        <f>IF(C264=namelist!$C$10,ROW(),"")</f>
        <v/>
      </c>
      <c r="F264" s="210"/>
      <c r="G264" s="30"/>
      <c r="H264" s="30"/>
      <c r="I264" s="30"/>
      <c r="J264" s="30"/>
      <c r="K264" s="30"/>
      <c r="L264" s="31"/>
      <c r="M264" s="30"/>
      <c r="N264" s="31"/>
      <c r="O264" s="32"/>
      <c r="P264" s="30"/>
      <c r="Q264" s="30" t="s">
        <v>195</v>
      </c>
      <c r="R264" s="30" t="s">
        <v>219</v>
      </c>
    </row>
    <row r="265" spans="1:18" x14ac:dyDescent="0.15">
      <c r="A265" s="45">
        <v>259</v>
      </c>
      <c r="B265" s="30"/>
      <c r="C265" s="210"/>
      <c r="D265" s="32" t="str">
        <f>IF(C265=namelist!$C$8,ROW(),"")</f>
        <v/>
      </c>
      <c r="E265" s="32" t="str">
        <f>IF(C265=namelist!$C$10,ROW(),"")</f>
        <v/>
      </c>
      <c r="F265" s="210"/>
      <c r="G265" s="30"/>
      <c r="H265" s="30"/>
      <c r="I265" s="30"/>
      <c r="J265" s="30"/>
      <c r="K265" s="30"/>
      <c r="L265" s="31"/>
      <c r="M265" s="30"/>
      <c r="N265" s="31"/>
      <c r="O265" s="32"/>
      <c r="P265" s="30"/>
      <c r="Q265" s="30" t="s">
        <v>197</v>
      </c>
      <c r="R265" s="30" t="s">
        <v>219</v>
      </c>
    </row>
    <row r="266" spans="1:18" x14ac:dyDescent="0.15">
      <c r="A266" s="45">
        <v>260</v>
      </c>
      <c r="B266" s="30"/>
      <c r="C266" s="210"/>
      <c r="D266" s="32" t="str">
        <f>IF(C266=namelist!$C$8,ROW(),"")</f>
        <v/>
      </c>
      <c r="E266" s="32" t="str">
        <f>IF(C266=namelist!$C$10,ROW(),"")</f>
        <v/>
      </c>
      <c r="F266" s="210"/>
      <c r="G266" s="30"/>
      <c r="H266" s="30"/>
      <c r="I266" s="30"/>
      <c r="J266" s="30"/>
      <c r="K266" s="30"/>
      <c r="L266" s="31"/>
      <c r="M266" s="30"/>
      <c r="N266" s="31"/>
      <c r="O266" s="32"/>
      <c r="P266" s="30"/>
      <c r="Q266" s="30" t="s">
        <v>197</v>
      </c>
      <c r="R266" s="30" t="s">
        <v>219</v>
      </c>
    </row>
    <row r="267" spans="1:18" x14ac:dyDescent="0.15">
      <c r="A267" s="45">
        <v>261</v>
      </c>
      <c r="B267" s="30"/>
      <c r="C267" s="210"/>
      <c r="D267" s="32" t="str">
        <f>IF(C267=namelist!$C$8,ROW(),"")</f>
        <v/>
      </c>
      <c r="E267" s="32" t="str">
        <f>IF(C267=namelist!$C$10,ROW(),"")</f>
        <v/>
      </c>
      <c r="F267" s="210"/>
      <c r="G267" s="30"/>
      <c r="H267" s="30"/>
      <c r="I267" s="30"/>
      <c r="J267" s="30"/>
      <c r="K267" s="30"/>
      <c r="L267" s="31"/>
      <c r="M267" s="30"/>
      <c r="N267" s="31"/>
      <c r="O267" s="32"/>
      <c r="P267" s="30"/>
      <c r="Q267" s="30" t="s">
        <v>197</v>
      </c>
      <c r="R267" s="30" t="s">
        <v>219</v>
      </c>
    </row>
    <row r="268" spans="1:18" x14ac:dyDescent="0.15">
      <c r="A268" s="45">
        <v>262</v>
      </c>
      <c r="B268" s="30"/>
      <c r="C268" s="210"/>
      <c r="D268" s="32" t="str">
        <f>IF(C268=namelist!$C$8,ROW(),"")</f>
        <v/>
      </c>
      <c r="E268" s="32" t="str">
        <f>IF(C268=namelist!$C$10,ROW(),"")</f>
        <v/>
      </c>
      <c r="F268" s="210"/>
      <c r="G268" s="30"/>
      <c r="H268" s="30"/>
      <c r="I268" s="30"/>
      <c r="J268" s="30"/>
      <c r="K268" s="30"/>
      <c r="L268" s="31"/>
      <c r="M268" s="30"/>
      <c r="N268" s="31"/>
      <c r="O268" s="32"/>
      <c r="P268" s="30"/>
      <c r="Q268" s="30" t="s">
        <v>197</v>
      </c>
      <c r="R268" s="30" t="s">
        <v>219</v>
      </c>
    </row>
    <row r="269" spans="1:18" x14ac:dyDescent="0.15">
      <c r="A269" s="45">
        <v>263</v>
      </c>
      <c r="B269" s="30"/>
      <c r="C269" s="210"/>
      <c r="D269" s="32" t="str">
        <f>IF(C269=namelist!$C$8,ROW(),"")</f>
        <v/>
      </c>
      <c r="E269" s="32" t="str">
        <f>IF(C269=namelist!$C$10,ROW(),"")</f>
        <v/>
      </c>
      <c r="F269" s="210"/>
      <c r="G269" s="30"/>
      <c r="H269" s="30"/>
      <c r="I269" s="30"/>
      <c r="J269" s="30"/>
      <c r="K269" s="30"/>
      <c r="L269" s="31"/>
      <c r="M269" s="30"/>
      <c r="N269" s="31"/>
      <c r="O269" s="32"/>
      <c r="P269" s="30"/>
      <c r="Q269" s="30" t="s">
        <v>197</v>
      </c>
      <c r="R269" s="30" t="s">
        <v>219</v>
      </c>
    </row>
    <row r="270" spans="1:18" x14ac:dyDescent="0.15">
      <c r="A270" s="45">
        <v>264</v>
      </c>
      <c r="B270" s="30"/>
      <c r="C270" s="210"/>
      <c r="D270" s="32" t="str">
        <f>IF(C270=namelist!$C$8,ROW(),"")</f>
        <v/>
      </c>
      <c r="E270" s="32" t="str">
        <f>IF(C270=namelist!$C$10,ROW(),"")</f>
        <v/>
      </c>
      <c r="F270" s="210"/>
      <c r="G270" s="30"/>
      <c r="H270" s="30"/>
      <c r="I270" s="30"/>
      <c r="J270" s="30"/>
      <c r="K270" s="30"/>
      <c r="L270" s="31"/>
      <c r="M270" s="30"/>
      <c r="N270" s="31"/>
      <c r="O270" s="32"/>
      <c r="P270" s="30"/>
      <c r="Q270" s="30" t="s">
        <v>199</v>
      </c>
      <c r="R270" s="30" t="s">
        <v>219</v>
      </c>
    </row>
    <row r="271" spans="1:18" x14ac:dyDescent="0.15">
      <c r="A271" s="45">
        <v>265</v>
      </c>
      <c r="B271" s="30"/>
      <c r="C271" s="32"/>
      <c r="D271" s="32" t="str">
        <f>IF(C271=namelist!$C$8,ROW(),"")</f>
        <v/>
      </c>
      <c r="E271" s="32" t="str">
        <f>IF(C271=namelist!$C$10,ROW(),"")</f>
        <v/>
      </c>
      <c r="F271" s="32"/>
      <c r="G271" s="30"/>
      <c r="H271" s="30"/>
      <c r="I271" s="30"/>
      <c r="J271" s="30"/>
      <c r="K271" s="30"/>
      <c r="L271" s="31"/>
      <c r="M271" s="30"/>
      <c r="N271" s="31"/>
      <c r="O271" s="32"/>
      <c r="P271" s="30"/>
      <c r="Q271" s="30" t="s">
        <v>195</v>
      </c>
      <c r="R271" s="30" t="s">
        <v>204</v>
      </c>
    </row>
    <row r="272" spans="1:18" x14ac:dyDescent="0.15">
      <c r="A272" s="45">
        <v>266</v>
      </c>
      <c r="B272" s="30"/>
      <c r="C272" s="32"/>
      <c r="D272" s="32" t="str">
        <f>IF(C272=namelist!$C$8,ROW(),"")</f>
        <v/>
      </c>
      <c r="E272" s="32" t="str">
        <f>IF(C272=namelist!$C$10,ROW(),"")</f>
        <v/>
      </c>
      <c r="F272" s="32"/>
      <c r="G272" s="30"/>
      <c r="H272" s="30"/>
      <c r="I272" s="30"/>
      <c r="J272" s="30"/>
      <c r="K272" s="30"/>
      <c r="L272" s="31"/>
      <c r="M272" s="30"/>
      <c r="N272" s="31"/>
      <c r="O272" s="32"/>
      <c r="P272" s="30"/>
      <c r="Q272" s="30" t="s">
        <v>197</v>
      </c>
      <c r="R272" s="30" t="s">
        <v>204</v>
      </c>
    </row>
    <row r="273" spans="1:18" x14ac:dyDescent="0.15">
      <c r="A273" s="45">
        <v>267</v>
      </c>
      <c r="B273" s="30"/>
      <c r="C273" s="32"/>
      <c r="D273" s="32" t="str">
        <f>IF(C273=namelist!$C$8,ROW(),"")</f>
        <v/>
      </c>
      <c r="E273" s="32" t="str">
        <f>IF(C273=namelist!$C$10,ROW(),"")</f>
        <v/>
      </c>
      <c r="F273" s="32"/>
      <c r="G273" s="30"/>
      <c r="H273" s="30"/>
      <c r="I273" s="30"/>
      <c r="J273" s="30"/>
      <c r="K273" s="30"/>
      <c r="L273" s="31"/>
      <c r="M273" s="30"/>
      <c r="N273" s="31"/>
      <c r="O273" s="32"/>
      <c r="P273" s="30"/>
      <c r="Q273" s="30" t="s">
        <v>197</v>
      </c>
      <c r="R273" s="30" t="s">
        <v>204</v>
      </c>
    </row>
    <row r="274" spans="1:18" x14ac:dyDescent="0.15">
      <c r="A274" s="45">
        <v>268</v>
      </c>
      <c r="B274" s="30"/>
      <c r="C274" s="32"/>
      <c r="D274" s="32" t="str">
        <f>IF(C274=namelist!$C$8,ROW(),"")</f>
        <v/>
      </c>
      <c r="E274" s="32" t="str">
        <f>IF(C274=namelist!$C$10,ROW(),"")</f>
        <v/>
      </c>
      <c r="F274" s="32"/>
      <c r="G274" s="30"/>
      <c r="H274" s="30"/>
      <c r="I274" s="30"/>
      <c r="J274" s="30"/>
      <c r="K274" s="30"/>
      <c r="L274" s="31"/>
      <c r="M274" s="30"/>
      <c r="N274" s="31"/>
      <c r="O274" s="32"/>
      <c r="P274" s="30"/>
      <c r="Q274" s="30" t="s">
        <v>197</v>
      </c>
      <c r="R274" s="30" t="s">
        <v>204</v>
      </c>
    </row>
    <row r="275" spans="1:18" x14ac:dyDescent="0.15">
      <c r="A275" s="45">
        <v>269</v>
      </c>
      <c r="B275" s="30"/>
      <c r="C275" s="32"/>
      <c r="D275" s="32" t="str">
        <f>IF(C275=namelist!$C$8,ROW(),"")</f>
        <v/>
      </c>
      <c r="E275" s="32" t="str">
        <f>IF(C275=namelist!$C$10,ROW(),"")</f>
        <v/>
      </c>
      <c r="F275" s="32"/>
      <c r="G275" s="30"/>
      <c r="H275" s="30"/>
      <c r="I275" s="30"/>
      <c r="J275" s="30"/>
      <c r="K275" s="30"/>
      <c r="L275" s="31"/>
      <c r="M275" s="30"/>
      <c r="N275" s="31"/>
      <c r="O275" s="32"/>
      <c r="P275" s="30"/>
      <c r="Q275" s="30" t="s">
        <v>197</v>
      </c>
      <c r="R275" s="30" t="s">
        <v>204</v>
      </c>
    </row>
    <row r="276" spans="1:18" x14ac:dyDescent="0.15">
      <c r="A276" s="45">
        <v>270</v>
      </c>
      <c r="B276" s="30"/>
      <c r="C276" s="32"/>
      <c r="D276" s="32" t="str">
        <f>IF(C276=namelist!$C$8,ROW(),"")</f>
        <v/>
      </c>
      <c r="E276" s="32" t="str">
        <f>IF(C276=namelist!$C$10,ROW(),"")</f>
        <v/>
      </c>
      <c r="F276" s="32"/>
      <c r="G276" s="30"/>
      <c r="H276" s="30"/>
      <c r="I276" s="30"/>
      <c r="J276" s="30"/>
      <c r="K276" s="30"/>
      <c r="L276" s="31"/>
      <c r="M276" s="30"/>
      <c r="N276" s="31"/>
      <c r="O276" s="32"/>
      <c r="P276" s="30"/>
      <c r="Q276" s="30" t="s">
        <v>197</v>
      </c>
      <c r="R276" s="30" t="s">
        <v>204</v>
      </c>
    </row>
    <row r="277" spans="1:18" x14ac:dyDescent="0.15">
      <c r="A277" s="45">
        <v>271</v>
      </c>
      <c r="B277" s="30"/>
      <c r="C277" s="32"/>
      <c r="D277" s="32" t="str">
        <f>IF(C277=namelist!$C$8,ROW(),"")</f>
        <v/>
      </c>
      <c r="E277" s="32" t="str">
        <f>IF(C277=namelist!$C$10,ROW(),"")</f>
        <v/>
      </c>
      <c r="F277" s="32"/>
      <c r="G277" s="30"/>
      <c r="H277" s="30"/>
      <c r="I277" s="30"/>
      <c r="J277" s="30"/>
      <c r="K277" s="30"/>
      <c r="L277" s="31"/>
      <c r="M277" s="30"/>
      <c r="N277" s="31"/>
      <c r="O277" s="32"/>
      <c r="P277" s="30"/>
      <c r="Q277" s="30" t="s">
        <v>197</v>
      </c>
      <c r="R277" s="30" t="s">
        <v>204</v>
      </c>
    </row>
    <row r="278" spans="1:18" x14ac:dyDescent="0.15">
      <c r="A278" s="45">
        <v>272</v>
      </c>
      <c r="B278" s="30"/>
      <c r="C278" s="32"/>
      <c r="D278" s="32" t="str">
        <f>IF(C278=namelist!$C$8,ROW(),"")</f>
        <v/>
      </c>
      <c r="E278" s="32" t="str">
        <f>IF(C278=namelist!$C$10,ROW(),"")</f>
        <v/>
      </c>
      <c r="F278" s="32"/>
      <c r="G278" s="30"/>
      <c r="H278" s="30"/>
      <c r="I278" s="30"/>
      <c r="J278" s="30"/>
      <c r="K278" s="30"/>
      <c r="L278" s="31"/>
      <c r="M278" s="30"/>
      <c r="N278" s="31"/>
      <c r="O278" s="32"/>
      <c r="P278" s="30"/>
      <c r="Q278" s="30" t="s">
        <v>197</v>
      </c>
      <c r="R278" s="30" t="s">
        <v>204</v>
      </c>
    </row>
    <row r="279" spans="1:18" x14ac:dyDescent="0.15">
      <c r="A279" s="45">
        <v>273</v>
      </c>
      <c r="B279" s="30"/>
      <c r="C279" s="32"/>
      <c r="D279" s="32" t="str">
        <f>IF(C279=namelist!$C$8,ROW(),"")</f>
        <v/>
      </c>
      <c r="E279" s="32" t="str">
        <f>IF(C279=namelist!$C$10,ROW(),"")</f>
        <v/>
      </c>
      <c r="F279" s="32"/>
      <c r="G279" s="30"/>
      <c r="H279" s="30"/>
      <c r="I279" s="30"/>
      <c r="J279" s="30"/>
      <c r="K279" s="30"/>
      <c r="L279" s="31"/>
      <c r="M279" s="30"/>
      <c r="N279" s="31"/>
      <c r="O279" s="32"/>
      <c r="P279" s="30"/>
      <c r="Q279" s="30" t="s">
        <v>197</v>
      </c>
      <c r="R279" s="30" t="s">
        <v>204</v>
      </c>
    </row>
    <row r="280" spans="1:18" x14ac:dyDescent="0.15">
      <c r="A280" s="45">
        <v>274</v>
      </c>
      <c r="B280" s="30"/>
      <c r="C280" s="32"/>
      <c r="D280" s="32" t="str">
        <f>IF(C280=namelist!$C$8,ROW(),"")</f>
        <v/>
      </c>
      <c r="E280" s="32" t="str">
        <f>IF(C280=namelist!$C$10,ROW(),"")</f>
        <v/>
      </c>
      <c r="F280" s="32"/>
      <c r="G280" s="30"/>
      <c r="H280" s="30"/>
      <c r="I280" s="30"/>
      <c r="J280" s="30"/>
      <c r="K280" s="30"/>
      <c r="L280" s="31"/>
      <c r="M280" s="30"/>
      <c r="N280" s="31"/>
      <c r="O280" s="32"/>
      <c r="P280" s="30"/>
      <c r="Q280" s="30" t="s">
        <v>197</v>
      </c>
      <c r="R280" s="30" t="s">
        <v>204</v>
      </c>
    </row>
    <row r="281" spans="1:18" x14ac:dyDescent="0.15">
      <c r="A281" s="45">
        <v>275</v>
      </c>
      <c r="B281" s="30"/>
      <c r="C281" s="32"/>
      <c r="D281" s="32" t="str">
        <f>IF(C281=namelist!$C$8,ROW(),"")</f>
        <v/>
      </c>
      <c r="E281" s="32" t="str">
        <f>IF(C281=namelist!$C$10,ROW(),"")</f>
        <v/>
      </c>
      <c r="F281" s="32"/>
      <c r="G281" s="30"/>
      <c r="H281" s="30"/>
      <c r="I281" s="30"/>
      <c r="J281" s="30"/>
      <c r="K281" s="30"/>
      <c r="L281" s="31"/>
      <c r="M281" s="30"/>
      <c r="N281" s="31"/>
      <c r="O281" s="32"/>
      <c r="P281" s="30"/>
      <c r="Q281" s="30" t="s">
        <v>197</v>
      </c>
      <c r="R281" s="30" t="s">
        <v>204</v>
      </c>
    </row>
    <row r="282" spans="1:18" x14ac:dyDescent="0.15">
      <c r="A282" s="45">
        <v>276</v>
      </c>
      <c r="B282" s="30"/>
      <c r="C282" s="32"/>
      <c r="D282" s="32" t="str">
        <f>IF(C282=namelist!$C$8,ROW(),"")</f>
        <v/>
      </c>
      <c r="E282" s="32" t="str">
        <f>IF(C282=namelist!$C$10,ROW(),"")</f>
        <v/>
      </c>
      <c r="F282" s="32"/>
      <c r="G282" s="30"/>
      <c r="H282" s="30"/>
      <c r="I282" s="30"/>
      <c r="J282" s="30"/>
      <c r="K282" s="30"/>
      <c r="L282" s="31"/>
      <c r="M282" s="30"/>
      <c r="N282" s="31"/>
      <c r="O282" s="32"/>
      <c r="P282" s="30"/>
      <c r="Q282" s="30" t="s">
        <v>197</v>
      </c>
      <c r="R282" s="30" t="s">
        <v>204</v>
      </c>
    </row>
    <row r="283" spans="1:18" x14ac:dyDescent="0.15">
      <c r="A283" s="45">
        <v>277</v>
      </c>
      <c r="B283" s="30"/>
      <c r="C283" s="32"/>
      <c r="D283" s="32" t="str">
        <f>IF(C283=namelist!$C$8,ROW(),"")</f>
        <v/>
      </c>
      <c r="E283" s="32" t="str">
        <f>IF(C283=namelist!$C$10,ROW(),"")</f>
        <v/>
      </c>
      <c r="F283" s="32"/>
      <c r="G283" s="30"/>
      <c r="H283" s="30"/>
      <c r="I283" s="30"/>
      <c r="J283" s="30"/>
      <c r="K283" s="30"/>
      <c r="L283" s="31"/>
      <c r="M283" s="30"/>
      <c r="N283" s="31"/>
      <c r="O283" s="32"/>
      <c r="P283" s="30"/>
      <c r="Q283" s="30" t="s">
        <v>197</v>
      </c>
      <c r="R283" s="30" t="s">
        <v>204</v>
      </c>
    </row>
    <row r="284" spans="1:18" x14ac:dyDescent="0.15">
      <c r="A284" s="45">
        <v>278</v>
      </c>
      <c r="B284" s="30"/>
      <c r="C284" s="32"/>
      <c r="D284" s="32" t="str">
        <f>IF(C284=namelist!$C$8,ROW(),"")</f>
        <v/>
      </c>
      <c r="E284" s="32" t="str">
        <f>IF(C284=namelist!$C$10,ROW(),"")</f>
        <v/>
      </c>
      <c r="F284" s="32"/>
      <c r="G284" s="30"/>
      <c r="H284" s="30"/>
      <c r="I284" s="30"/>
      <c r="J284" s="30"/>
      <c r="K284" s="30"/>
      <c r="L284" s="31"/>
      <c r="M284" s="30"/>
      <c r="N284" s="31"/>
      <c r="O284" s="32"/>
      <c r="P284" s="30"/>
      <c r="Q284" s="30" t="s">
        <v>197</v>
      </c>
      <c r="R284" s="30" t="s">
        <v>204</v>
      </c>
    </row>
    <row r="285" spans="1:18" x14ac:dyDescent="0.15">
      <c r="A285" s="45">
        <v>279</v>
      </c>
      <c r="B285" s="30"/>
      <c r="C285" s="32"/>
      <c r="D285" s="32" t="str">
        <f>IF(C285=namelist!$C$8,ROW(),"")</f>
        <v/>
      </c>
      <c r="E285" s="32" t="str">
        <f>IF(C285=namelist!$C$10,ROW(),"")</f>
        <v/>
      </c>
      <c r="F285" s="32"/>
      <c r="G285" s="30"/>
      <c r="H285" s="30"/>
      <c r="I285" s="30"/>
      <c r="J285" s="30"/>
      <c r="K285" s="30"/>
      <c r="L285" s="31"/>
      <c r="M285" s="30"/>
      <c r="N285" s="31"/>
      <c r="O285" s="32"/>
      <c r="P285" s="30"/>
      <c r="Q285" s="30" t="s">
        <v>197</v>
      </c>
      <c r="R285" s="30" t="s">
        <v>220</v>
      </c>
    </row>
    <row r="286" spans="1:18" x14ac:dyDescent="0.15">
      <c r="A286" s="45">
        <v>280</v>
      </c>
      <c r="B286" s="30"/>
      <c r="C286" s="32"/>
      <c r="D286" s="32" t="str">
        <f>IF(C286=namelist!$C$8,ROW(),"")</f>
        <v/>
      </c>
      <c r="E286" s="32" t="str">
        <f>IF(C286=namelist!$C$10,ROW(),"")</f>
        <v/>
      </c>
      <c r="F286" s="32"/>
      <c r="G286" s="30"/>
      <c r="H286" s="30"/>
      <c r="I286" s="30"/>
      <c r="J286" s="30"/>
      <c r="K286" s="30"/>
      <c r="L286" s="31"/>
      <c r="M286" s="30"/>
      <c r="N286" s="31"/>
      <c r="O286" s="32"/>
      <c r="P286" s="30"/>
      <c r="Q286" s="30" t="s">
        <v>197</v>
      </c>
      <c r="R286" s="30" t="s">
        <v>220</v>
      </c>
    </row>
    <row r="287" spans="1:18" x14ac:dyDescent="0.15">
      <c r="A287" s="45">
        <v>281</v>
      </c>
      <c r="B287" s="30"/>
      <c r="C287" s="32"/>
      <c r="D287" s="32" t="str">
        <f>IF(C287=namelist!$C$8,ROW(),"")</f>
        <v/>
      </c>
      <c r="E287" s="32" t="str">
        <f>IF(C287=namelist!$C$10,ROW(),"")</f>
        <v/>
      </c>
      <c r="F287" s="32"/>
      <c r="G287" s="30"/>
      <c r="H287" s="30"/>
      <c r="I287" s="30"/>
      <c r="J287" s="30"/>
      <c r="K287" s="30"/>
      <c r="L287" s="31"/>
      <c r="M287" s="30"/>
      <c r="N287" s="31"/>
      <c r="O287" s="32"/>
      <c r="P287" s="30"/>
      <c r="Q287" s="30" t="s">
        <v>197</v>
      </c>
      <c r="R287" s="30" t="s">
        <v>220</v>
      </c>
    </row>
    <row r="288" spans="1:18" x14ac:dyDescent="0.15">
      <c r="A288" s="45">
        <v>282</v>
      </c>
      <c r="B288" s="30"/>
      <c r="C288" s="32"/>
      <c r="D288" s="32" t="str">
        <f>IF(C288=namelist!$C$8,ROW(),"")</f>
        <v/>
      </c>
      <c r="E288" s="32" t="str">
        <f>IF(C288=namelist!$C$10,ROW(),"")</f>
        <v/>
      </c>
      <c r="F288" s="32"/>
      <c r="G288" s="30"/>
      <c r="H288" s="30"/>
      <c r="I288" s="30"/>
      <c r="J288" s="30"/>
      <c r="K288" s="30"/>
      <c r="L288" s="31"/>
      <c r="M288" s="30"/>
      <c r="N288" s="31"/>
      <c r="O288" s="32"/>
      <c r="P288" s="30"/>
      <c r="Q288" s="30" t="s">
        <v>197</v>
      </c>
      <c r="R288" s="30" t="s">
        <v>220</v>
      </c>
    </row>
    <row r="289" spans="1:18" x14ac:dyDescent="0.15">
      <c r="A289" s="45">
        <v>283</v>
      </c>
      <c r="B289" s="30"/>
      <c r="C289" s="32"/>
      <c r="D289" s="32" t="str">
        <f>IF(C289=namelist!$C$8,ROW(),"")</f>
        <v/>
      </c>
      <c r="E289" s="32" t="str">
        <f>IF(C289=namelist!$C$10,ROW(),"")</f>
        <v/>
      </c>
      <c r="F289" s="32"/>
      <c r="G289" s="30"/>
      <c r="H289" s="30"/>
      <c r="I289" s="30"/>
      <c r="J289" s="30"/>
      <c r="K289" s="30"/>
      <c r="L289" s="31"/>
      <c r="M289" s="30"/>
      <c r="N289" s="31"/>
      <c r="O289" s="32"/>
      <c r="P289" s="30"/>
      <c r="Q289" s="30" t="s">
        <v>197</v>
      </c>
      <c r="R289" s="30" t="s">
        <v>220</v>
      </c>
    </row>
    <row r="290" spans="1:18" x14ac:dyDescent="0.15">
      <c r="A290" s="45">
        <v>284</v>
      </c>
      <c r="B290" s="30"/>
      <c r="C290" s="32"/>
      <c r="D290" s="32" t="str">
        <f>IF(C290=namelist!$C$8,ROW(),"")</f>
        <v/>
      </c>
      <c r="E290" s="32" t="str">
        <f>IF(C290=namelist!$C$10,ROW(),"")</f>
        <v/>
      </c>
      <c r="F290" s="32"/>
      <c r="G290" s="30"/>
      <c r="H290" s="30"/>
      <c r="I290" s="30"/>
      <c r="J290" s="30"/>
      <c r="K290" s="30"/>
      <c r="L290" s="31"/>
      <c r="M290" s="30"/>
      <c r="N290" s="31"/>
      <c r="O290" s="32"/>
      <c r="P290" s="30"/>
      <c r="Q290" s="30" t="s">
        <v>197</v>
      </c>
      <c r="R290" s="30" t="s">
        <v>220</v>
      </c>
    </row>
    <row r="291" spans="1:18" x14ac:dyDescent="0.15">
      <c r="A291" s="45">
        <v>285</v>
      </c>
      <c r="B291" s="30"/>
      <c r="C291" s="32"/>
      <c r="D291" s="32" t="str">
        <f>IF(C291=namelist!$C$8,ROW(),"")</f>
        <v/>
      </c>
      <c r="E291" s="32" t="str">
        <f>IF(C291=namelist!$C$10,ROW(),"")</f>
        <v/>
      </c>
      <c r="F291" s="32"/>
      <c r="G291" s="30"/>
      <c r="H291" s="30"/>
      <c r="I291" s="30"/>
      <c r="J291" s="30"/>
      <c r="K291" s="30"/>
      <c r="L291" s="31"/>
      <c r="M291" s="30"/>
      <c r="N291" s="31"/>
      <c r="O291" s="32"/>
      <c r="P291" s="30"/>
      <c r="Q291" s="30" t="s">
        <v>197</v>
      </c>
      <c r="R291" s="30" t="s">
        <v>220</v>
      </c>
    </row>
    <row r="292" spans="1:18" x14ac:dyDescent="0.15">
      <c r="A292" s="45">
        <v>286</v>
      </c>
      <c r="B292" s="30"/>
      <c r="C292" s="32"/>
      <c r="D292" s="32" t="str">
        <f>IF(C292=namelist!$C$8,ROW(),"")</f>
        <v/>
      </c>
      <c r="E292" s="32" t="str">
        <f>IF(C292=namelist!$C$10,ROW(),"")</f>
        <v/>
      </c>
      <c r="F292" s="32"/>
      <c r="G292" s="30"/>
      <c r="H292" s="30"/>
      <c r="I292" s="30"/>
      <c r="J292" s="30"/>
      <c r="K292" s="30"/>
      <c r="L292" s="31"/>
      <c r="M292" s="30"/>
      <c r="N292" s="31"/>
      <c r="O292" s="32"/>
      <c r="P292" s="30"/>
      <c r="Q292" s="30" t="s">
        <v>195</v>
      </c>
      <c r="R292" s="30" t="s">
        <v>220</v>
      </c>
    </row>
    <row r="293" spans="1:18" x14ac:dyDescent="0.15">
      <c r="A293" s="45">
        <v>287</v>
      </c>
      <c r="B293" s="30"/>
      <c r="C293" s="32"/>
      <c r="D293" s="32" t="str">
        <f>IF(C293=namelist!$C$8,ROW(),"")</f>
        <v/>
      </c>
      <c r="E293" s="32" t="str">
        <f>IF(C293=namelist!$C$10,ROW(),"")</f>
        <v/>
      </c>
      <c r="F293" s="32"/>
      <c r="G293" s="30"/>
      <c r="H293" s="30"/>
      <c r="I293" s="30"/>
      <c r="J293" s="30"/>
      <c r="K293" s="30"/>
      <c r="L293" s="31"/>
      <c r="M293" s="30"/>
      <c r="N293" s="31"/>
      <c r="O293" s="32"/>
      <c r="P293" s="30"/>
      <c r="Q293" s="30" t="s">
        <v>197</v>
      </c>
      <c r="R293" s="30" t="s">
        <v>220</v>
      </c>
    </row>
    <row r="294" spans="1:18" x14ac:dyDescent="0.15">
      <c r="A294" s="45">
        <v>288</v>
      </c>
      <c r="B294" s="30"/>
      <c r="C294" s="32"/>
      <c r="D294" s="32" t="str">
        <f>IF(C294=namelist!$C$8,ROW(),"")</f>
        <v/>
      </c>
      <c r="E294" s="32" t="str">
        <f>IF(C294=namelist!$C$10,ROW(),"")</f>
        <v/>
      </c>
      <c r="F294" s="32"/>
      <c r="G294" s="30"/>
      <c r="H294" s="30"/>
      <c r="I294" s="30"/>
      <c r="J294" s="30"/>
      <c r="K294" s="30"/>
      <c r="L294" s="31"/>
      <c r="M294" s="30"/>
      <c r="N294" s="31"/>
      <c r="O294" s="32"/>
      <c r="P294" s="30"/>
      <c r="Q294" s="30" t="s">
        <v>197</v>
      </c>
      <c r="R294" s="30" t="s">
        <v>220</v>
      </c>
    </row>
    <row r="295" spans="1:18" x14ac:dyDescent="0.15">
      <c r="A295" s="45">
        <v>289</v>
      </c>
      <c r="B295" s="30"/>
      <c r="C295" s="32"/>
      <c r="D295" s="32" t="str">
        <f>IF(C295=namelist!$C$8,ROW(),"")</f>
        <v/>
      </c>
      <c r="E295" s="32" t="str">
        <f>IF(C295=namelist!$C$10,ROW(),"")</f>
        <v/>
      </c>
      <c r="F295" s="32"/>
      <c r="G295" s="30"/>
      <c r="H295" s="30"/>
      <c r="I295" s="30"/>
      <c r="J295" s="30"/>
      <c r="K295" s="30"/>
      <c r="L295" s="31"/>
      <c r="M295" s="30"/>
      <c r="N295" s="31"/>
      <c r="O295" s="32"/>
      <c r="P295" s="30"/>
      <c r="Q295" s="30" t="s">
        <v>195</v>
      </c>
      <c r="R295" s="30" t="s">
        <v>220</v>
      </c>
    </row>
    <row r="296" spans="1:18" x14ac:dyDescent="0.15">
      <c r="A296" s="45">
        <v>290</v>
      </c>
      <c r="B296" s="30"/>
      <c r="C296" s="32"/>
      <c r="D296" s="32" t="str">
        <f>IF(C296=namelist!$C$8,ROW(),"")</f>
        <v/>
      </c>
      <c r="E296" s="32" t="str">
        <f>IF(C296=namelist!$C$10,ROW(),"")</f>
        <v/>
      </c>
      <c r="F296" s="32"/>
      <c r="G296" s="30"/>
      <c r="H296" s="30"/>
      <c r="I296" s="30"/>
      <c r="J296" s="30"/>
      <c r="K296" s="30"/>
      <c r="L296" s="31"/>
      <c r="M296" s="30"/>
      <c r="N296" s="31"/>
      <c r="O296" s="32"/>
      <c r="P296" s="30"/>
      <c r="Q296" s="30" t="s">
        <v>197</v>
      </c>
      <c r="R296" s="30" t="s">
        <v>220</v>
      </c>
    </row>
    <row r="297" spans="1:18" x14ac:dyDescent="0.15">
      <c r="A297" s="45">
        <v>291</v>
      </c>
      <c r="B297" s="30"/>
      <c r="C297" s="32"/>
      <c r="D297" s="32" t="str">
        <f>IF(C297=namelist!$C$8,ROW(),"")</f>
        <v/>
      </c>
      <c r="E297" s="32" t="str">
        <f>IF(C297=namelist!$C$10,ROW(),"")</f>
        <v/>
      </c>
      <c r="F297" s="32"/>
      <c r="G297" s="30"/>
      <c r="H297" s="30"/>
      <c r="I297" s="30"/>
      <c r="J297" s="30"/>
      <c r="K297" s="30"/>
      <c r="L297" s="31"/>
      <c r="M297" s="30"/>
      <c r="N297" s="31"/>
      <c r="O297" s="32"/>
      <c r="P297" s="30"/>
      <c r="Q297" s="30" t="s">
        <v>197</v>
      </c>
      <c r="R297" s="30" t="s">
        <v>220</v>
      </c>
    </row>
    <row r="298" spans="1:18" x14ac:dyDescent="0.15">
      <c r="A298" s="45">
        <v>292</v>
      </c>
      <c r="B298" s="30"/>
      <c r="C298" s="32"/>
      <c r="D298" s="32" t="str">
        <f>IF(C298=namelist!$C$8,ROW(),"")</f>
        <v/>
      </c>
      <c r="E298" s="32" t="str">
        <f>IF(C298=namelist!$C$10,ROW(),"")</f>
        <v/>
      </c>
      <c r="F298" s="32"/>
      <c r="G298" s="30"/>
      <c r="H298" s="30"/>
      <c r="I298" s="30"/>
      <c r="J298" s="30"/>
      <c r="K298" s="30"/>
      <c r="L298" s="31"/>
      <c r="M298" s="30"/>
      <c r="N298" s="31"/>
      <c r="O298" s="32"/>
      <c r="P298" s="30"/>
      <c r="Q298" s="30" t="s">
        <v>197</v>
      </c>
      <c r="R298" s="30" t="s">
        <v>220</v>
      </c>
    </row>
    <row r="299" spans="1:18" x14ac:dyDescent="0.15">
      <c r="A299" s="45">
        <v>293</v>
      </c>
      <c r="B299" s="30"/>
      <c r="C299" s="32"/>
      <c r="D299" s="32" t="str">
        <f>IF(C299=namelist!$C$8,ROW(),"")</f>
        <v/>
      </c>
      <c r="E299" s="32" t="str">
        <f>IF(C299=namelist!$C$10,ROW(),"")</f>
        <v/>
      </c>
      <c r="F299" s="32"/>
      <c r="G299" s="30"/>
      <c r="H299" s="30"/>
      <c r="I299" s="30"/>
      <c r="J299" s="30"/>
      <c r="K299" s="30"/>
      <c r="L299" s="31"/>
      <c r="M299" s="30"/>
      <c r="N299" s="31"/>
      <c r="O299" s="32"/>
      <c r="P299" s="30"/>
      <c r="Q299" s="30" t="s">
        <v>197</v>
      </c>
      <c r="R299" s="30" t="s">
        <v>216</v>
      </c>
    </row>
    <row r="300" spans="1:18" x14ac:dyDescent="0.15">
      <c r="A300" s="45">
        <v>294</v>
      </c>
      <c r="B300" s="30"/>
      <c r="C300" s="32"/>
      <c r="D300" s="32" t="str">
        <f>IF(C300=namelist!$C$8,ROW(),"")</f>
        <v/>
      </c>
      <c r="E300" s="32" t="str">
        <f>IF(C300=namelist!$C$10,ROW(),"")</f>
        <v/>
      </c>
      <c r="F300" s="32"/>
      <c r="G300" s="30"/>
      <c r="H300" s="30"/>
      <c r="I300" s="30"/>
      <c r="J300" s="30"/>
      <c r="K300" s="30"/>
      <c r="L300" s="31"/>
      <c r="M300" s="30"/>
      <c r="N300" s="31"/>
      <c r="O300" s="32"/>
      <c r="P300" s="30"/>
      <c r="Q300" s="30" t="s">
        <v>197</v>
      </c>
      <c r="R300" s="30" t="s">
        <v>216</v>
      </c>
    </row>
    <row r="301" spans="1:18" x14ac:dyDescent="0.15">
      <c r="A301" s="45">
        <v>295</v>
      </c>
      <c r="B301" s="30"/>
      <c r="C301" s="32"/>
      <c r="D301" s="32" t="str">
        <f>IF(C301=namelist!$C$8,ROW(),"")</f>
        <v/>
      </c>
      <c r="E301" s="32" t="str">
        <f>IF(C301=namelist!$C$10,ROW(),"")</f>
        <v/>
      </c>
      <c r="F301" s="32"/>
      <c r="G301" s="30"/>
      <c r="H301" s="30"/>
      <c r="I301" s="30"/>
      <c r="J301" s="30"/>
      <c r="K301" s="30"/>
      <c r="L301" s="31"/>
      <c r="M301" s="30"/>
      <c r="N301" s="31"/>
      <c r="O301" s="32"/>
      <c r="P301" s="30"/>
      <c r="Q301" s="30" t="s">
        <v>197</v>
      </c>
      <c r="R301" s="30" t="s">
        <v>216</v>
      </c>
    </row>
    <row r="302" spans="1:18" x14ac:dyDescent="0.15">
      <c r="A302" s="45">
        <v>296</v>
      </c>
      <c r="B302" s="30"/>
      <c r="C302" s="32"/>
      <c r="D302" s="32" t="str">
        <f>IF(C302=namelist!$C$8,ROW(),"")</f>
        <v/>
      </c>
      <c r="E302" s="32" t="str">
        <f>IF(C302=namelist!$C$10,ROW(),"")</f>
        <v/>
      </c>
      <c r="F302" s="32"/>
      <c r="G302" s="30"/>
      <c r="H302" s="30"/>
      <c r="I302" s="30"/>
      <c r="J302" s="30"/>
      <c r="K302" s="30"/>
      <c r="L302" s="31"/>
      <c r="M302" s="30"/>
      <c r="N302" s="31"/>
      <c r="O302" s="32"/>
      <c r="P302" s="30"/>
      <c r="Q302" s="30" t="s">
        <v>197</v>
      </c>
      <c r="R302" s="30" t="s">
        <v>216</v>
      </c>
    </row>
    <row r="303" spans="1:18" x14ac:dyDescent="0.15">
      <c r="A303" s="45">
        <v>297</v>
      </c>
      <c r="B303" s="30"/>
      <c r="C303" s="32"/>
      <c r="D303" s="32" t="str">
        <f>IF(C303=namelist!$C$8,ROW(),"")</f>
        <v/>
      </c>
      <c r="E303" s="32" t="str">
        <f>IF(C303=namelist!$C$10,ROW(),"")</f>
        <v/>
      </c>
      <c r="F303" s="32"/>
      <c r="G303" s="30"/>
      <c r="H303" s="30"/>
      <c r="I303" s="30"/>
      <c r="J303" s="30"/>
      <c r="K303" s="30"/>
      <c r="L303" s="31"/>
      <c r="M303" s="30"/>
      <c r="N303" s="31"/>
      <c r="O303" s="32"/>
      <c r="P303" s="30"/>
      <c r="Q303" s="30" t="s">
        <v>197</v>
      </c>
      <c r="R303" s="30" t="s">
        <v>216</v>
      </c>
    </row>
    <row r="304" spans="1:18" x14ac:dyDescent="0.15">
      <c r="A304" s="45">
        <v>298</v>
      </c>
      <c r="B304" s="30"/>
      <c r="C304" s="32"/>
      <c r="D304" s="32" t="str">
        <f>IF(C304=namelist!$C$8,ROW(),"")</f>
        <v/>
      </c>
      <c r="E304" s="32" t="str">
        <f>IF(C304=namelist!$C$10,ROW(),"")</f>
        <v/>
      </c>
      <c r="F304" s="32"/>
      <c r="G304" s="30"/>
      <c r="H304" s="30"/>
      <c r="I304" s="30"/>
      <c r="J304" s="30"/>
      <c r="K304" s="30"/>
      <c r="L304" s="31"/>
      <c r="M304" s="30"/>
      <c r="N304" s="31"/>
      <c r="O304" s="32"/>
      <c r="P304" s="30"/>
      <c r="Q304" s="30" t="s">
        <v>197</v>
      </c>
      <c r="R304" s="30" t="s">
        <v>216</v>
      </c>
    </row>
    <row r="305" spans="1:18" x14ac:dyDescent="0.15">
      <c r="A305" s="45">
        <v>299</v>
      </c>
      <c r="B305" s="30"/>
      <c r="C305" s="32"/>
      <c r="D305" s="32" t="str">
        <f>IF(C305=namelist!$C$8,ROW(),"")</f>
        <v/>
      </c>
      <c r="E305" s="32" t="str">
        <f>IF(C305=namelist!$C$10,ROW(),"")</f>
        <v/>
      </c>
      <c r="F305" s="32"/>
      <c r="G305" s="30"/>
      <c r="H305" s="30"/>
      <c r="I305" s="30"/>
      <c r="J305" s="30"/>
      <c r="K305" s="30"/>
      <c r="L305" s="31"/>
      <c r="M305" s="30"/>
      <c r="N305" s="31"/>
      <c r="O305" s="32"/>
      <c r="P305" s="30"/>
      <c r="Q305" s="30" t="s">
        <v>197</v>
      </c>
      <c r="R305" s="30" t="s">
        <v>216</v>
      </c>
    </row>
    <row r="306" spans="1:18" x14ac:dyDescent="0.15">
      <c r="A306" s="45">
        <v>300</v>
      </c>
      <c r="B306" s="30"/>
      <c r="C306" s="32"/>
      <c r="D306" s="32" t="str">
        <f>IF(C306=namelist!$C$8,ROW(),"")</f>
        <v/>
      </c>
      <c r="E306" s="32" t="str">
        <f>IF(C306=namelist!$C$10,ROW(),"")</f>
        <v/>
      </c>
      <c r="F306" s="32"/>
      <c r="G306" s="30"/>
      <c r="H306" s="30"/>
      <c r="I306" s="30"/>
      <c r="J306" s="30"/>
      <c r="K306" s="30"/>
      <c r="L306" s="31"/>
      <c r="M306" s="30"/>
      <c r="N306" s="31"/>
      <c r="O306" s="32"/>
      <c r="P306" s="30"/>
      <c r="Q306" s="30" t="s">
        <v>197</v>
      </c>
      <c r="R306" s="30" t="s">
        <v>216</v>
      </c>
    </row>
    <row r="307" spans="1:18" x14ac:dyDescent="0.15">
      <c r="A307" s="45">
        <v>301</v>
      </c>
      <c r="B307" s="30"/>
      <c r="C307" s="32"/>
      <c r="D307" s="32" t="str">
        <f>IF(C307=namelist!$C$8,ROW(),"")</f>
        <v/>
      </c>
      <c r="E307" s="32" t="str">
        <f>IF(C307=namelist!$C$10,ROW(),"")</f>
        <v/>
      </c>
      <c r="F307" s="32"/>
      <c r="G307" s="30"/>
      <c r="H307" s="30"/>
      <c r="I307" s="30"/>
      <c r="J307" s="30"/>
      <c r="K307" s="30"/>
      <c r="L307" s="31"/>
      <c r="M307" s="30"/>
      <c r="N307" s="31"/>
      <c r="O307" s="32"/>
      <c r="P307" s="30"/>
      <c r="Q307" s="30" t="s">
        <v>197</v>
      </c>
      <c r="R307" s="30" t="s">
        <v>216</v>
      </c>
    </row>
    <row r="308" spans="1:18" x14ac:dyDescent="0.15">
      <c r="A308" s="45">
        <v>302</v>
      </c>
      <c r="B308" s="30"/>
      <c r="C308" s="32"/>
      <c r="D308" s="32" t="str">
        <f>IF(C308=namelist!$C$8,ROW(),"")</f>
        <v/>
      </c>
      <c r="E308" s="32" t="str">
        <f>IF(C308=namelist!$C$10,ROW(),"")</f>
        <v/>
      </c>
      <c r="F308" s="32"/>
      <c r="G308" s="30"/>
      <c r="H308" s="30"/>
      <c r="I308" s="30"/>
      <c r="J308" s="30"/>
      <c r="K308" s="30"/>
      <c r="L308" s="31"/>
      <c r="M308" s="30"/>
      <c r="N308" s="31"/>
      <c r="O308" s="32"/>
      <c r="P308" s="30"/>
      <c r="Q308" s="30" t="s">
        <v>197</v>
      </c>
      <c r="R308" s="30" t="s">
        <v>216</v>
      </c>
    </row>
    <row r="309" spans="1:18" x14ac:dyDescent="0.15">
      <c r="A309" s="45">
        <v>303</v>
      </c>
      <c r="B309" s="30"/>
      <c r="C309" s="32"/>
      <c r="D309" s="32" t="str">
        <f>IF(C309=namelist!$C$8,ROW(),"")</f>
        <v/>
      </c>
      <c r="E309" s="32" t="str">
        <f>IF(C309=namelist!$C$10,ROW(),"")</f>
        <v/>
      </c>
      <c r="F309" s="32"/>
      <c r="G309" s="30"/>
      <c r="H309" s="30"/>
      <c r="I309" s="30"/>
      <c r="J309" s="30"/>
      <c r="K309" s="30"/>
      <c r="L309" s="31"/>
      <c r="M309" s="30"/>
      <c r="N309" s="31"/>
      <c r="O309" s="32"/>
      <c r="P309" s="30"/>
      <c r="Q309" s="30" t="s">
        <v>197</v>
      </c>
      <c r="R309" s="30" t="s">
        <v>216</v>
      </c>
    </row>
    <row r="310" spans="1:18" x14ac:dyDescent="0.15">
      <c r="A310" s="45">
        <v>304</v>
      </c>
      <c r="B310" s="30"/>
      <c r="C310" s="32"/>
      <c r="D310" s="32" t="str">
        <f>IF(C310=namelist!$C$8,ROW(),"")</f>
        <v/>
      </c>
      <c r="E310" s="32" t="str">
        <f>IF(C310=namelist!$C$10,ROW(),"")</f>
        <v/>
      </c>
      <c r="F310" s="32"/>
      <c r="G310" s="30"/>
      <c r="H310" s="30"/>
      <c r="I310" s="30"/>
      <c r="J310" s="30"/>
      <c r="K310" s="30"/>
      <c r="L310" s="31"/>
      <c r="M310" s="30"/>
      <c r="N310" s="31"/>
      <c r="O310" s="32"/>
      <c r="P310" s="30"/>
      <c r="Q310" s="30" t="s">
        <v>197</v>
      </c>
      <c r="R310" s="30" t="s">
        <v>216</v>
      </c>
    </row>
    <row r="311" spans="1:18" x14ac:dyDescent="0.15">
      <c r="A311" s="45">
        <v>305</v>
      </c>
      <c r="B311" s="30"/>
      <c r="C311" s="32"/>
      <c r="D311" s="32" t="str">
        <f>IF(C311=namelist!$C$8,ROW(),"")</f>
        <v/>
      </c>
      <c r="E311" s="32" t="str">
        <f>IF(C311=namelist!$C$10,ROW(),"")</f>
        <v/>
      </c>
      <c r="F311" s="32"/>
      <c r="G311" s="30"/>
      <c r="H311" s="30"/>
      <c r="I311" s="30"/>
      <c r="J311" s="30"/>
      <c r="K311" s="30"/>
      <c r="L311" s="31"/>
      <c r="M311" s="30"/>
      <c r="N311" s="31"/>
      <c r="O311" s="32"/>
      <c r="P311" s="30"/>
      <c r="Q311" s="29" t="s">
        <v>195</v>
      </c>
      <c r="R311" s="29" t="s">
        <v>216</v>
      </c>
    </row>
    <row r="312" spans="1:18" x14ac:dyDescent="0.15">
      <c r="A312" s="45">
        <v>306</v>
      </c>
      <c r="B312" s="30"/>
      <c r="C312" s="32"/>
      <c r="D312" s="32" t="str">
        <f>IF(C312=namelist!$C$8,ROW(),"")</f>
        <v/>
      </c>
      <c r="E312" s="32" t="str">
        <f>IF(C312=namelist!$C$10,ROW(),"")</f>
        <v/>
      </c>
      <c r="F312" s="32"/>
      <c r="G312" s="30"/>
      <c r="H312" s="30"/>
      <c r="I312" s="30"/>
      <c r="J312" s="30"/>
      <c r="K312" s="30"/>
      <c r="L312" s="31"/>
      <c r="M312" s="30"/>
      <c r="N312" s="31"/>
      <c r="O312" s="32"/>
      <c r="P312" s="30"/>
      <c r="Q312" s="29" t="s">
        <v>197</v>
      </c>
      <c r="R312" s="29" t="s">
        <v>216</v>
      </c>
    </row>
    <row r="313" spans="1:18" x14ac:dyDescent="0.15">
      <c r="A313" s="45">
        <v>307</v>
      </c>
      <c r="B313" s="30"/>
      <c r="C313" s="32"/>
      <c r="D313" s="32" t="str">
        <f>IF(C313=namelist!$C$8,ROW(),"")</f>
        <v/>
      </c>
      <c r="E313" s="32" t="str">
        <f>IF(C313=namelist!$C$10,ROW(),"")</f>
        <v/>
      </c>
      <c r="F313" s="32"/>
      <c r="G313" s="30"/>
      <c r="H313" s="30"/>
      <c r="I313" s="30"/>
      <c r="J313" s="30"/>
      <c r="K313" s="30"/>
      <c r="L313" s="31"/>
      <c r="M313" s="30"/>
      <c r="N313" s="31"/>
      <c r="O313" s="32"/>
      <c r="P313" s="30"/>
      <c r="Q313" s="29" t="s">
        <v>197</v>
      </c>
      <c r="R313" s="29" t="s">
        <v>222</v>
      </c>
    </row>
    <row r="314" spans="1:18" x14ac:dyDescent="0.15">
      <c r="A314" s="45">
        <v>308</v>
      </c>
      <c r="B314" s="30"/>
      <c r="C314" s="32"/>
      <c r="D314" s="32" t="str">
        <f>IF(C314=namelist!$C$8,ROW(),"")</f>
        <v/>
      </c>
      <c r="E314" s="32" t="str">
        <f>IF(C314=namelist!$C$10,ROW(),"")</f>
        <v/>
      </c>
      <c r="F314" s="32"/>
      <c r="G314" s="30"/>
      <c r="H314" s="30"/>
      <c r="I314" s="30"/>
      <c r="J314" s="30"/>
      <c r="K314" s="30"/>
      <c r="L314" s="31"/>
      <c r="M314" s="30"/>
      <c r="N314" s="31"/>
      <c r="O314" s="32"/>
      <c r="P314" s="30"/>
      <c r="Q314" s="29" t="s">
        <v>197</v>
      </c>
      <c r="R314" s="29" t="s">
        <v>222</v>
      </c>
    </row>
    <row r="315" spans="1:18" x14ac:dyDescent="0.15">
      <c r="A315" s="45">
        <v>309</v>
      </c>
      <c r="B315" s="30"/>
      <c r="C315" s="32"/>
      <c r="D315" s="32" t="str">
        <f>IF(C315=namelist!$C$8,ROW(),"")</f>
        <v/>
      </c>
      <c r="E315" s="32" t="str">
        <f>IF(C315=namelist!$C$10,ROW(),"")</f>
        <v/>
      </c>
      <c r="F315" s="32"/>
      <c r="G315" s="30"/>
      <c r="H315" s="30"/>
      <c r="I315" s="30"/>
      <c r="J315" s="30"/>
      <c r="K315" s="30"/>
      <c r="L315" s="31"/>
      <c r="M315" s="30"/>
      <c r="N315" s="31"/>
      <c r="O315" s="32"/>
      <c r="P315" s="30"/>
      <c r="Q315" s="29" t="s">
        <v>197</v>
      </c>
      <c r="R315" s="29" t="s">
        <v>222</v>
      </c>
    </row>
    <row r="316" spans="1:18" x14ac:dyDescent="0.15">
      <c r="A316" s="45">
        <v>310</v>
      </c>
      <c r="B316" s="30"/>
      <c r="C316" s="32"/>
      <c r="D316" s="32" t="str">
        <f>IF(C316=namelist!$C$8,ROW(),"")</f>
        <v/>
      </c>
      <c r="E316" s="32" t="str">
        <f>IF(C316=namelist!$C$10,ROW(),"")</f>
        <v/>
      </c>
      <c r="F316" s="32"/>
      <c r="G316" s="30"/>
      <c r="H316" s="30"/>
      <c r="I316" s="30"/>
      <c r="J316" s="30"/>
      <c r="K316" s="30"/>
      <c r="L316" s="31"/>
      <c r="M316" s="30"/>
      <c r="N316" s="31"/>
      <c r="O316" s="32"/>
      <c r="P316" s="30"/>
      <c r="Q316" s="29" t="s">
        <v>199</v>
      </c>
      <c r="R316" s="29" t="s">
        <v>222</v>
      </c>
    </row>
    <row r="317" spans="1:18" x14ac:dyDescent="0.15">
      <c r="A317" s="45">
        <v>311</v>
      </c>
      <c r="B317" s="30"/>
      <c r="C317" s="32"/>
      <c r="D317" s="32" t="str">
        <f>IF(C317=namelist!$C$8,ROW(),"")</f>
        <v/>
      </c>
      <c r="E317" s="32" t="str">
        <f>IF(C317=namelist!$C$10,ROW(),"")</f>
        <v/>
      </c>
      <c r="F317" s="32"/>
      <c r="G317" s="30"/>
      <c r="H317" s="30"/>
      <c r="I317" s="30"/>
      <c r="J317" s="30"/>
      <c r="K317" s="30"/>
      <c r="L317" s="31"/>
      <c r="M317" s="30"/>
      <c r="N317" s="31"/>
      <c r="O317" s="32"/>
      <c r="P317" s="30"/>
      <c r="Q317" s="29" t="s">
        <v>197</v>
      </c>
      <c r="R317" s="29" t="s">
        <v>222</v>
      </c>
    </row>
    <row r="318" spans="1:18" x14ac:dyDescent="0.15">
      <c r="A318" s="45">
        <v>312</v>
      </c>
      <c r="B318" s="30"/>
      <c r="C318" s="32"/>
      <c r="D318" s="32" t="str">
        <f>IF(C318=namelist!$C$8,ROW(),"")</f>
        <v/>
      </c>
      <c r="E318" s="32" t="str">
        <f>IF(C318=namelist!$C$10,ROW(),"")</f>
        <v/>
      </c>
      <c r="F318" s="32"/>
      <c r="G318" s="30"/>
      <c r="H318" s="30"/>
      <c r="I318" s="30"/>
      <c r="J318" s="30"/>
      <c r="K318" s="30"/>
      <c r="L318" s="31"/>
      <c r="M318" s="30"/>
      <c r="N318" s="31"/>
      <c r="O318" s="32"/>
      <c r="P318" s="30"/>
      <c r="Q318" s="29" t="s">
        <v>195</v>
      </c>
      <c r="R318" s="29" t="s">
        <v>222</v>
      </c>
    </row>
    <row r="319" spans="1:18" x14ac:dyDescent="0.15">
      <c r="A319" s="45">
        <v>313</v>
      </c>
      <c r="B319" s="30"/>
      <c r="C319" s="32"/>
      <c r="D319" s="32" t="str">
        <f>IF(C319=namelist!$C$8,ROW(),"")</f>
        <v/>
      </c>
      <c r="E319" s="32" t="str">
        <f>IF(C319=namelist!$C$10,ROW(),"")</f>
        <v/>
      </c>
      <c r="F319" s="32"/>
      <c r="G319" s="30"/>
      <c r="H319" s="30"/>
      <c r="I319" s="30"/>
      <c r="J319" s="30"/>
      <c r="K319" s="30"/>
      <c r="L319" s="31"/>
      <c r="M319" s="30"/>
      <c r="N319" s="31"/>
      <c r="O319" s="32"/>
      <c r="P319" s="30"/>
      <c r="Q319" s="29" t="s">
        <v>197</v>
      </c>
      <c r="R319" s="29" t="s">
        <v>222</v>
      </c>
    </row>
    <row r="320" spans="1:18" x14ac:dyDescent="0.15">
      <c r="A320" s="45">
        <v>314</v>
      </c>
      <c r="B320" s="30"/>
      <c r="C320" s="32"/>
      <c r="D320" s="32" t="str">
        <f>IF(C320=namelist!$C$8,ROW(),"")</f>
        <v/>
      </c>
      <c r="E320" s="32" t="str">
        <f>IF(C320=namelist!$C$10,ROW(),"")</f>
        <v/>
      </c>
      <c r="F320" s="32"/>
      <c r="G320" s="30"/>
      <c r="H320" s="30"/>
      <c r="I320" s="30"/>
      <c r="J320" s="30"/>
      <c r="K320" s="30"/>
      <c r="L320" s="31"/>
      <c r="M320" s="30"/>
      <c r="N320" s="31"/>
      <c r="O320" s="32"/>
      <c r="P320" s="30"/>
      <c r="Q320" s="29" t="s">
        <v>197</v>
      </c>
      <c r="R320" s="29" t="s">
        <v>222</v>
      </c>
    </row>
    <row r="321" spans="1:18" x14ac:dyDescent="0.15">
      <c r="A321" s="45">
        <v>315</v>
      </c>
      <c r="B321" s="30"/>
      <c r="C321" s="32"/>
      <c r="D321" s="32" t="str">
        <f>IF(C321=namelist!$C$8,ROW(),"")</f>
        <v/>
      </c>
      <c r="E321" s="32" t="str">
        <f>IF(C321=namelist!$C$10,ROW(),"")</f>
        <v/>
      </c>
      <c r="F321" s="32"/>
      <c r="G321" s="30"/>
      <c r="H321" s="30"/>
      <c r="I321" s="30"/>
      <c r="J321" s="30"/>
      <c r="K321" s="30"/>
      <c r="L321" s="31"/>
      <c r="M321" s="30"/>
      <c r="N321" s="31"/>
      <c r="O321" s="32"/>
      <c r="P321" s="30"/>
      <c r="Q321" s="29" t="s">
        <v>197</v>
      </c>
      <c r="R321" s="29" t="s">
        <v>222</v>
      </c>
    </row>
    <row r="322" spans="1:18" x14ac:dyDescent="0.15">
      <c r="A322" s="45">
        <v>316</v>
      </c>
      <c r="B322" s="30"/>
      <c r="C322" s="32"/>
      <c r="D322" s="32" t="str">
        <f>IF(C322=namelist!$C$8,ROW(),"")</f>
        <v/>
      </c>
      <c r="E322" s="32" t="str">
        <f>IF(C322=namelist!$C$10,ROW(),"")</f>
        <v/>
      </c>
      <c r="F322" s="32"/>
      <c r="G322" s="30"/>
      <c r="H322" s="30"/>
      <c r="I322" s="30"/>
      <c r="J322" s="30"/>
      <c r="K322" s="30"/>
      <c r="L322" s="31"/>
      <c r="M322" s="30"/>
      <c r="N322" s="31"/>
      <c r="O322" s="32"/>
      <c r="P322" s="30"/>
      <c r="Q322" s="29" t="s">
        <v>197</v>
      </c>
      <c r="R322" s="29" t="s">
        <v>222</v>
      </c>
    </row>
    <row r="323" spans="1:18" x14ac:dyDescent="0.15">
      <c r="A323" s="45">
        <v>317</v>
      </c>
      <c r="B323" s="30"/>
      <c r="C323" s="32"/>
      <c r="D323" s="32" t="str">
        <f>IF(C323=namelist!$C$8,ROW(),"")</f>
        <v/>
      </c>
      <c r="E323" s="32" t="str">
        <f>IF(C323=namelist!$C$10,ROW(),"")</f>
        <v/>
      </c>
      <c r="F323" s="32"/>
      <c r="G323" s="30"/>
      <c r="H323" s="30"/>
      <c r="I323" s="30"/>
      <c r="J323" s="30"/>
      <c r="K323" s="30"/>
      <c r="L323" s="31"/>
      <c r="M323" s="30"/>
      <c r="N323" s="31"/>
      <c r="O323" s="32"/>
      <c r="P323" s="30"/>
      <c r="Q323" s="29" t="s">
        <v>197</v>
      </c>
      <c r="R323" s="29" t="s">
        <v>222</v>
      </c>
    </row>
    <row r="324" spans="1:18" x14ac:dyDescent="0.15">
      <c r="A324" s="45">
        <v>318</v>
      </c>
      <c r="B324" s="30"/>
      <c r="C324" s="32"/>
      <c r="D324" s="32" t="str">
        <f>IF(C324=namelist!$C$8,ROW(),"")</f>
        <v/>
      </c>
      <c r="E324" s="32" t="str">
        <f>IF(C324=namelist!$C$10,ROW(),"")</f>
        <v/>
      </c>
      <c r="F324" s="32"/>
      <c r="G324" s="30"/>
      <c r="H324" s="30"/>
      <c r="I324" s="30"/>
      <c r="J324" s="30"/>
      <c r="K324" s="30"/>
      <c r="L324" s="31"/>
      <c r="M324" s="30"/>
      <c r="N324" s="31"/>
      <c r="O324" s="32"/>
      <c r="P324" s="30"/>
      <c r="Q324" s="29" t="s">
        <v>197</v>
      </c>
      <c r="R324" s="29" t="s">
        <v>222</v>
      </c>
    </row>
    <row r="325" spans="1:18" x14ac:dyDescent="0.15">
      <c r="A325" s="45">
        <v>319</v>
      </c>
      <c r="B325" s="30"/>
      <c r="C325" s="32"/>
      <c r="D325" s="32" t="str">
        <f>IF(C325=namelist!$C$8,ROW(),"")</f>
        <v/>
      </c>
      <c r="E325" s="32" t="str">
        <f>IF(C325=namelist!$C$10,ROW(),"")</f>
        <v/>
      </c>
      <c r="F325" s="32"/>
      <c r="G325" s="30"/>
      <c r="H325" s="30"/>
      <c r="I325" s="30"/>
      <c r="J325" s="30"/>
      <c r="K325" s="30"/>
      <c r="L325" s="31"/>
      <c r="M325" s="30"/>
      <c r="N325" s="31"/>
      <c r="O325" s="32"/>
      <c r="P325" s="30"/>
      <c r="Q325" s="29" t="s">
        <v>195</v>
      </c>
      <c r="R325" s="29" t="s">
        <v>222</v>
      </c>
    </row>
    <row r="326" spans="1:18" x14ac:dyDescent="0.15">
      <c r="A326" s="45">
        <v>320</v>
      </c>
      <c r="B326" s="30"/>
      <c r="C326" s="32"/>
      <c r="D326" s="32" t="str">
        <f>IF(C326=namelist!$C$8,ROW(),"")</f>
        <v/>
      </c>
      <c r="E326" s="32" t="str">
        <f>IF(C326=namelist!$C$10,ROW(),"")</f>
        <v/>
      </c>
      <c r="F326" s="32"/>
      <c r="G326" s="30"/>
      <c r="H326" s="30"/>
      <c r="I326" s="30"/>
      <c r="J326" s="30"/>
      <c r="K326" s="30"/>
      <c r="L326" s="31"/>
      <c r="M326" s="30"/>
      <c r="N326" s="31"/>
      <c r="O326" s="32"/>
      <c r="P326" s="30"/>
      <c r="Q326" s="29" t="s">
        <v>195</v>
      </c>
      <c r="R326" s="29" t="s">
        <v>222</v>
      </c>
    </row>
    <row r="327" spans="1:18" x14ac:dyDescent="0.15">
      <c r="A327" s="45">
        <v>321</v>
      </c>
      <c r="B327" s="30"/>
      <c r="C327" s="32"/>
      <c r="D327" s="32" t="str">
        <f>IF(C327=namelist!$C$8,ROW(),"")</f>
        <v/>
      </c>
      <c r="E327" s="32" t="str">
        <f>IF(C327=namelist!$C$10,ROW(),"")</f>
        <v/>
      </c>
      <c r="F327" s="32"/>
      <c r="G327" s="30"/>
      <c r="H327" s="30"/>
      <c r="I327" s="30"/>
      <c r="J327" s="30"/>
      <c r="K327" s="30"/>
      <c r="L327" s="31"/>
      <c r="M327" s="30"/>
      <c r="N327" s="31"/>
      <c r="O327" s="32"/>
      <c r="P327" s="30"/>
      <c r="Q327" s="29" t="s">
        <v>197</v>
      </c>
      <c r="R327" s="29" t="s">
        <v>223</v>
      </c>
    </row>
    <row r="328" spans="1:18" x14ac:dyDescent="0.15">
      <c r="A328" s="45">
        <v>322</v>
      </c>
      <c r="B328" s="30"/>
      <c r="C328" s="32"/>
      <c r="D328" s="32" t="str">
        <f>IF(C328=namelist!$C$8,ROW(),"")</f>
        <v/>
      </c>
      <c r="E328" s="32" t="str">
        <f>IF(C328=namelist!$C$10,ROW(),"")</f>
        <v/>
      </c>
      <c r="F328" s="32"/>
      <c r="G328" s="30"/>
      <c r="H328" s="30"/>
      <c r="I328" s="30"/>
      <c r="J328" s="30"/>
      <c r="K328" s="30"/>
      <c r="L328" s="31"/>
      <c r="M328" s="30"/>
      <c r="N328" s="31"/>
      <c r="O328" s="32"/>
      <c r="P328" s="30"/>
      <c r="Q328" s="29" t="s">
        <v>197</v>
      </c>
      <c r="R328" s="29" t="s">
        <v>223</v>
      </c>
    </row>
    <row r="329" spans="1:18" x14ac:dyDescent="0.15">
      <c r="A329" s="45">
        <v>323</v>
      </c>
      <c r="B329" s="30"/>
      <c r="C329" s="32"/>
      <c r="D329" s="32" t="str">
        <f>IF(C329=namelist!$C$8,ROW(),"")</f>
        <v/>
      </c>
      <c r="E329" s="32" t="str">
        <f>IF(C329=namelist!$C$10,ROW(),"")</f>
        <v/>
      </c>
      <c r="F329" s="32"/>
      <c r="G329" s="30"/>
      <c r="H329" s="30"/>
      <c r="I329" s="30"/>
      <c r="J329" s="30"/>
      <c r="K329" s="30"/>
      <c r="L329" s="31"/>
      <c r="M329" s="30"/>
      <c r="N329" s="31"/>
      <c r="O329" s="32"/>
      <c r="P329" s="30"/>
      <c r="Q329" s="29" t="s">
        <v>197</v>
      </c>
      <c r="R329" s="29" t="s">
        <v>223</v>
      </c>
    </row>
    <row r="330" spans="1:18" x14ac:dyDescent="0.15">
      <c r="A330" s="45">
        <v>324</v>
      </c>
      <c r="B330" s="30"/>
      <c r="C330" s="32"/>
      <c r="D330" s="32" t="str">
        <f>IF(C330=namelist!$C$8,ROW(),"")</f>
        <v/>
      </c>
      <c r="E330" s="32" t="str">
        <f>IF(C330=namelist!$C$10,ROW(),"")</f>
        <v/>
      </c>
      <c r="F330" s="32"/>
      <c r="G330" s="30"/>
      <c r="H330" s="30"/>
      <c r="I330" s="30"/>
      <c r="J330" s="30"/>
      <c r="K330" s="30"/>
      <c r="L330" s="31"/>
      <c r="M330" s="30"/>
      <c r="N330" s="31"/>
      <c r="O330" s="32"/>
      <c r="P330" s="30"/>
      <c r="Q330" s="29" t="s">
        <v>197</v>
      </c>
      <c r="R330" s="29" t="s">
        <v>223</v>
      </c>
    </row>
    <row r="331" spans="1:18" x14ac:dyDescent="0.15">
      <c r="A331" s="45">
        <v>325</v>
      </c>
      <c r="B331" s="30"/>
      <c r="C331" s="32"/>
      <c r="D331" s="32" t="str">
        <f>IF(C331=namelist!$C$8,ROW(),"")</f>
        <v/>
      </c>
      <c r="E331" s="32" t="str">
        <f>IF(C331=namelist!$C$10,ROW(),"")</f>
        <v/>
      </c>
      <c r="F331" s="32"/>
      <c r="G331" s="30"/>
      <c r="H331" s="30"/>
      <c r="I331" s="30"/>
      <c r="J331" s="30"/>
      <c r="K331" s="30"/>
      <c r="L331" s="31"/>
      <c r="M331" s="30"/>
      <c r="N331" s="31"/>
      <c r="O331" s="32"/>
      <c r="P331" s="30"/>
      <c r="Q331" s="29" t="s">
        <v>197</v>
      </c>
      <c r="R331" s="29" t="s">
        <v>223</v>
      </c>
    </row>
    <row r="332" spans="1:18" x14ac:dyDescent="0.15">
      <c r="A332" s="45">
        <v>326</v>
      </c>
      <c r="B332" s="30"/>
      <c r="C332" s="32"/>
      <c r="D332" s="32" t="str">
        <f>IF(C332=namelist!$C$8,ROW(),"")</f>
        <v/>
      </c>
      <c r="E332" s="32" t="str">
        <f>IF(C332=namelist!$C$10,ROW(),"")</f>
        <v/>
      </c>
      <c r="F332" s="32"/>
      <c r="G332" s="30"/>
      <c r="H332" s="30"/>
      <c r="I332" s="30"/>
      <c r="J332" s="30"/>
      <c r="K332" s="30"/>
      <c r="L332" s="31"/>
      <c r="M332" s="30"/>
      <c r="N332" s="31"/>
      <c r="O332" s="32"/>
      <c r="P332" s="30"/>
      <c r="Q332" s="29" t="s">
        <v>197</v>
      </c>
      <c r="R332" s="29" t="s">
        <v>223</v>
      </c>
    </row>
    <row r="333" spans="1:18" x14ac:dyDescent="0.15">
      <c r="A333" s="45">
        <v>327</v>
      </c>
      <c r="B333" s="30"/>
      <c r="C333" s="32"/>
      <c r="D333" s="32" t="str">
        <f>IF(C333=namelist!$C$8,ROW(),"")</f>
        <v/>
      </c>
      <c r="E333" s="32" t="str">
        <f>IF(C333=namelist!$C$10,ROW(),"")</f>
        <v/>
      </c>
      <c r="F333" s="32"/>
      <c r="G333" s="30"/>
      <c r="H333" s="30"/>
      <c r="I333" s="30"/>
      <c r="J333" s="30"/>
      <c r="K333" s="30"/>
      <c r="L333" s="31"/>
      <c r="M333" s="30"/>
      <c r="N333" s="31"/>
      <c r="O333" s="32"/>
      <c r="P333" s="30"/>
      <c r="Q333" s="29" t="s">
        <v>197</v>
      </c>
      <c r="R333" s="29" t="s">
        <v>223</v>
      </c>
    </row>
    <row r="334" spans="1:18" x14ac:dyDescent="0.15">
      <c r="A334" s="45">
        <v>328</v>
      </c>
      <c r="B334" s="30"/>
      <c r="C334" s="32"/>
      <c r="D334" s="32" t="str">
        <f>IF(C334=namelist!$C$8,ROW(),"")</f>
        <v/>
      </c>
      <c r="E334" s="32" t="str">
        <f>IF(C334=namelist!$C$10,ROW(),"")</f>
        <v/>
      </c>
      <c r="F334" s="32"/>
      <c r="G334" s="30"/>
      <c r="H334" s="30"/>
      <c r="I334" s="30"/>
      <c r="J334" s="30"/>
      <c r="K334" s="30"/>
      <c r="L334" s="31"/>
      <c r="M334" s="30"/>
      <c r="N334" s="31"/>
      <c r="O334" s="32"/>
      <c r="P334" s="30"/>
      <c r="Q334" s="29" t="s">
        <v>197</v>
      </c>
      <c r="R334" s="29" t="s">
        <v>223</v>
      </c>
    </row>
    <row r="335" spans="1:18" x14ac:dyDescent="0.15">
      <c r="A335" s="45">
        <v>329</v>
      </c>
      <c r="B335" s="30"/>
      <c r="C335" s="32"/>
      <c r="D335" s="32" t="str">
        <f>IF(C335=namelist!$C$8,ROW(),"")</f>
        <v/>
      </c>
      <c r="E335" s="32" t="str">
        <f>IF(C335=namelist!$C$10,ROW(),"")</f>
        <v/>
      </c>
      <c r="F335" s="32"/>
      <c r="G335" s="30"/>
      <c r="H335" s="30"/>
      <c r="I335" s="30"/>
      <c r="J335" s="30"/>
      <c r="K335" s="30"/>
      <c r="L335" s="31"/>
      <c r="M335" s="30"/>
      <c r="N335" s="31"/>
      <c r="O335" s="32"/>
      <c r="P335" s="30"/>
      <c r="Q335" s="29" t="s">
        <v>197</v>
      </c>
      <c r="R335" s="29" t="s">
        <v>223</v>
      </c>
    </row>
    <row r="336" spans="1:18" x14ac:dyDescent="0.15">
      <c r="A336" s="45">
        <v>330</v>
      </c>
      <c r="B336" s="30"/>
      <c r="C336" s="32"/>
      <c r="D336" s="32" t="str">
        <f>IF(C336=namelist!$C$8,ROW(),"")</f>
        <v/>
      </c>
      <c r="E336" s="32" t="str">
        <f>IF(C336=namelist!$C$10,ROW(),"")</f>
        <v/>
      </c>
      <c r="F336" s="32"/>
      <c r="G336" s="30"/>
      <c r="H336" s="30"/>
      <c r="I336" s="30"/>
      <c r="J336" s="30"/>
      <c r="K336" s="30"/>
      <c r="L336" s="31"/>
      <c r="M336" s="30"/>
      <c r="N336" s="31"/>
      <c r="O336" s="32"/>
      <c r="P336" s="30"/>
      <c r="Q336" s="29" t="s">
        <v>197</v>
      </c>
      <c r="R336" s="29" t="s">
        <v>223</v>
      </c>
    </row>
    <row r="337" spans="1:18" x14ac:dyDescent="0.15">
      <c r="A337" s="45">
        <v>331</v>
      </c>
      <c r="B337" s="30"/>
      <c r="C337" s="32"/>
      <c r="D337" s="32" t="str">
        <f>IF(C337=namelist!$C$8,ROW(),"")</f>
        <v/>
      </c>
      <c r="E337" s="32" t="str">
        <f>IF(C337=namelist!$C$10,ROW(),"")</f>
        <v/>
      </c>
      <c r="F337" s="32"/>
      <c r="G337" s="30"/>
      <c r="H337" s="30"/>
      <c r="I337" s="30"/>
      <c r="J337" s="30"/>
      <c r="K337" s="30"/>
      <c r="L337" s="31"/>
      <c r="M337" s="30"/>
      <c r="N337" s="31"/>
      <c r="O337" s="32"/>
      <c r="P337" s="30"/>
      <c r="Q337" s="29" t="s">
        <v>197</v>
      </c>
      <c r="R337" s="29" t="s">
        <v>223</v>
      </c>
    </row>
    <row r="338" spans="1:18" x14ac:dyDescent="0.15">
      <c r="A338" s="45">
        <v>332</v>
      </c>
      <c r="B338" s="30"/>
      <c r="C338" s="32"/>
      <c r="D338" s="32" t="str">
        <f>IF(C338=namelist!$C$8,ROW(),"")</f>
        <v/>
      </c>
      <c r="E338" s="32" t="str">
        <f>IF(C338=namelist!$C$10,ROW(),"")</f>
        <v/>
      </c>
      <c r="F338" s="32"/>
      <c r="G338" s="30"/>
      <c r="H338" s="30"/>
      <c r="I338" s="30"/>
      <c r="J338" s="30"/>
      <c r="K338" s="30"/>
      <c r="L338" s="31"/>
      <c r="M338" s="30"/>
      <c r="N338" s="31"/>
      <c r="O338" s="32"/>
      <c r="P338" s="30"/>
      <c r="Q338" s="29" t="s">
        <v>197</v>
      </c>
      <c r="R338" s="29" t="s">
        <v>223</v>
      </c>
    </row>
    <row r="339" spans="1:18" x14ac:dyDescent="0.15">
      <c r="A339" s="45">
        <v>333</v>
      </c>
      <c r="B339" s="30"/>
      <c r="C339" s="32"/>
      <c r="D339" s="32" t="str">
        <f>IF(C339=namelist!$C$8,ROW(),"")</f>
        <v/>
      </c>
      <c r="E339" s="32" t="str">
        <f>IF(C339=namelist!$C$10,ROW(),"")</f>
        <v/>
      </c>
      <c r="F339" s="32"/>
      <c r="G339" s="30"/>
      <c r="H339" s="30"/>
      <c r="I339" s="30"/>
      <c r="J339" s="30"/>
      <c r="K339" s="30"/>
      <c r="L339" s="31"/>
      <c r="M339" s="30"/>
      <c r="N339" s="31"/>
      <c r="O339" s="32"/>
      <c r="P339" s="30"/>
      <c r="Q339" s="29" t="s">
        <v>195</v>
      </c>
      <c r="R339" s="29" t="s">
        <v>223</v>
      </c>
    </row>
    <row r="340" spans="1:18" x14ac:dyDescent="0.15">
      <c r="A340" s="45">
        <v>334</v>
      </c>
      <c r="B340" s="30"/>
      <c r="C340" s="32"/>
      <c r="D340" s="32" t="str">
        <f>IF(C340=namelist!$C$8,ROW(),"")</f>
        <v/>
      </c>
      <c r="E340" s="32" t="str">
        <f>IF(C340=namelist!$C$10,ROW(),"")</f>
        <v/>
      </c>
      <c r="F340" s="32"/>
      <c r="G340" s="30"/>
      <c r="H340" s="30"/>
      <c r="I340" s="30"/>
      <c r="J340" s="30"/>
      <c r="K340" s="30"/>
      <c r="L340" s="31"/>
      <c r="M340" s="30"/>
      <c r="N340" s="31"/>
      <c r="O340" s="32"/>
      <c r="P340" s="30"/>
      <c r="Q340" s="29" t="s">
        <v>197</v>
      </c>
      <c r="R340" s="29" t="s">
        <v>223</v>
      </c>
    </row>
    <row r="341" spans="1:18" x14ac:dyDescent="0.15">
      <c r="A341" s="45">
        <v>335</v>
      </c>
      <c r="B341" s="30"/>
      <c r="C341" s="32"/>
      <c r="D341" s="32" t="str">
        <f>IF(C341=namelist!$C$8,ROW(),"")</f>
        <v/>
      </c>
      <c r="E341" s="32" t="str">
        <f>IF(C341=namelist!$C$10,ROW(),"")</f>
        <v/>
      </c>
      <c r="F341" s="32"/>
      <c r="G341" s="30"/>
      <c r="H341" s="30"/>
      <c r="I341" s="30"/>
      <c r="J341" s="30"/>
      <c r="K341" s="30"/>
      <c r="L341" s="31"/>
      <c r="M341" s="30"/>
      <c r="N341" s="31"/>
      <c r="O341" s="32"/>
      <c r="P341" s="30"/>
      <c r="Q341" s="29" t="s">
        <v>197</v>
      </c>
      <c r="R341" s="29" t="s">
        <v>224</v>
      </c>
    </row>
    <row r="342" spans="1:18" x14ac:dyDescent="0.15">
      <c r="A342" s="45">
        <v>336</v>
      </c>
      <c r="B342" s="30"/>
      <c r="C342" s="32"/>
      <c r="D342" s="32" t="str">
        <f>IF(C342=namelist!$C$8,ROW(),"")</f>
        <v/>
      </c>
      <c r="E342" s="32" t="str">
        <f>IF(C342=namelist!$C$10,ROW(),"")</f>
        <v/>
      </c>
      <c r="F342" s="32"/>
      <c r="G342" s="30"/>
      <c r="H342" s="30"/>
      <c r="I342" s="30"/>
      <c r="J342" s="30"/>
      <c r="K342" s="30"/>
      <c r="L342" s="31"/>
      <c r="M342" s="30"/>
      <c r="N342" s="31"/>
      <c r="O342" s="32"/>
      <c r="P342" s="30"/>
      <c r="Q342" s="29" t="s">
        <v>197</v>
      </c>
      <c r="R342" s="29" t="s">
        <v>224</v>
      </c>
    </row>
    <row r="343" spans="1:18" x14ac:dyDescent="0.15">
      <c r="A343" s="45">
        <v>337</v>
      </c>
      <c r="B343" s="30"/>
      <c r="C343" s="32"/>
      <c r="D343" s="32" t="str">
        <f>IF(C343=namelist!$C$8,ROW(),"")</f>
        <v/>
      </c>
      <c r="E343" s="32" t="str">
        <f>IF(C343=namelist!$C$10,ROW(),"")</f>
        <v/>
      </c>
      <c r="F343" s="32"/>
      <c r="G343" s="30"/>
      <c r="H343" s="30"/>
      <c r="I343" s="30"/>
      <c r="J343" s="30"/>
      <c r="K343" s="30"/>
      <c r="L343" s="31"/>
      <c r="M343" s="30"/>
      <c r="N343" s="31"/>
      <c r="O343" s="32"/>
      <c r="P343" s="30"/>
      <c r="Q343" s="29" t="s">
        <v>197</v>
      </c>
      <c r="R343" s="29" t="s">
        <v>224</v>
      </c>
    </row>
    <row r="344" spans="1:18" x14ac:dyDescent="0.15">
      <c r="A344" s="45">
        <v>338</v>
      </c>
      <c r="B344" s="30"/>
      <c r="C344" s="32"/>
      <c r="D344" s="32" t="str">
        <f>IF(C344=namelist!$C$8,ROW(),"")</f>
        <v/>
      </c>
      <c r="E344" s="32" t="str">
        <f>IF(C344=namelist!$C$10,ROW(),"")</f>
        <v/>
      </c>
      <c r="F344" s="32"/>
      <c r="G344" s="30"/>
      <c r="H344" s="30"/>
      <c r="I344" s="30"/>
      <c r="J344" s="30"/>
      <c r="K344" s="30"/>
      <c r="L344" s="31"/>
      <c r="M344" s="30"/>
      <c r="N344" s="31"/>
      <c r="O344" s="32"/>
      <c r="P344" s="30"/>
      <c r="Q344" s="29" t="s">
        <v>197</v>
      </c>
      <c r="R344" s="29" t="s">
        <v>224</v>
      </c>
    </row>
    <row r="345" spans="1:18" x14ac:dyDescent="0.15">
      <c r="A345" s="45">
        <v>339</v>
      </c>
      <c r="B345" s="30"/>
      <c r="C345" s="32"/>
      <c r="D345" s="32" t="str">
        <f>IF(C345=namelist!$C$8,ROW(),"")</f>
        <v/>
      </c>
      <c r="E345" s="32" t="str">
        <f>IF(C345=namelist!$C$10,ROW(),"")</f>
        <v/>
      </c>
      <c r="F345" s="32"/>
      <c r="G345" s="30"/>
      <c r="H345" s="30"/>
      <c r="I345" s="30"/>
      <c r="J345" s="30"/>
      <c r="K345" s="30"/>
      <c r="L345" s="31"/>
      <c r="M345" s="30"/>
      <c r="N345" s="31"/>
      <c r="O345" s="32"/>
      <c r="P345" s="30"/>
      <c r="Q345" s="29" t="s">
        <v>197</v>
      </c>
      <c r="R345" s="29" t="s">
        <v>224</v>
      </c>
    </row>
    <row r="346" spans="1:18" x14ac:dyDescent="0.15">
      <c r="A346" s="45">
        <v>340</v>
      </c>
      <c r="B346" s="30"/>
      <c r="C346" s="32"/>
      <c r="D346" s="32" t="str">
        <f>IF(C346=namelist!$C$8,ROW(),"")</f>
        <v/>
      </c>
      <c r="E346" s="32" t="str">
        <f>IF(C346=namelist!$C$10,ROW(),"")</f>
        <v/>
      </c>
      <c r="F346" s="32"/>
      <c r="G346" s="30"/>
      <c r="H346" s="30"/>
      <c r="I346" s="30"/>
      <c r="J346" s="30"/>
      <c r="K346" s="30"/>
      <c r="L346" s="31"/>
      <c r="M346" s="30"/>
      <c r="N346" s="31"/>
      <c r="O346" s="32"/>
      <c r="P346" s="30"/>
      <c r="Q346" s="29" t="s">
        <v>197</v>
      </c>
      <c r="R346" s="29" t="s">
        <v>224</v>
      </c>
    </row>
    <row r="347" spans="1:18" x14ac:dyDescent="0.15">
      <c r="A347" s="45">
        <v>341</v>
      </c>
      <c r="B347" s="30"/>
      <c r="C347" s="32"/>
      <c r="D347" s="32" t="str">
        <f>IF(C347=namelist!$C$8,ROW(),"")</f>
        <v/>
      </c>
      <c r="E347" s="32" t="str">
        <f>IF(C347=namelist!$C$10,ROW(),"")</f>
        <v/>
      </c>
      <c r="F347" s="32"/>
      <c r="G347" s="30"/>
      <c r="H347" s="30"/>
      <c r="I347" s="30"/>
      <c r="J347" s="30"/>
      <c r="K347" s="30"/>
      <c r="L347" s="31"/>
      <c r="M347" s="30"/>
      <c r="N347" s="31"/>
      <c r="O347" s="32"/>
      <c r="P347" s="30"/>
      <c r="Q347" s="29" t="s">
        <v>197</v>
      </c>
      <c r="R347" s="29" t="s">
        <v>224</v>
      </c>
    </row>
    <row r="348" spans="1:18" x14ac:dyDescent="0.15">
      <c r="A348" s="45">
        <v>342</v>
      </c>
      <c r="B348" s="30"/>
      <c r="C348" s="32"/>
      <c r="D348" s="32" t="str">
        <f>IF(C348=namelist!$C$8,ROW(),"")</f>
        <v/>
      </c>
      <c r="E348" s="32" t="str">
        <f>IF(C348=namelist!$C$10,ROW(),"")</f>
        <v/>
      </c>
      <c r="F348" s="32"/>
      <c r="G348" s="30"/>
      <c r="H348" s="30"/>
      <c r="I348" s="30"/>
      <c r="J348" s="30"/>
      <c r="K348" s="30"/>
      <c r="L348" s="31"/>
      <c r="M348" s="30"/>
      <c r="N348" s="31"/>
      <c r="O348" s="32"/>
      <c r="P348" s="30"/>
      <c r="Q348" s="29" t="s">
        <v>197</v>
      </c>
      <c r="R348" s="29" t="s">
        <v>224</v>
      </c>
    </row>
    <row r="349" spans="1:18" x14ac:dyDescent="0.15">
      <c r="A349" s="45">
        <v>343</v>
      </c>
      <c r="B349" s="30"/>
      <c r="C349" s="32"/>
      <c r="D349" s="32" t="str">
        <f>IF(C349=namelist!$C$8,ROW(),"")</f>
        <v/>
      </c>
      <c r="E349" s="32" t="str">
        <f>IF(C349=namelist!$C$10,ROW(),"")</f>
        <v/>
      </c>
      <c r="F349" s="32"/>
      <c r="G349" s="30"/>
      <c r="H349" s="30"/>
      <c r="I349" s="30"/>
      <c r="J349" s="30"/>
      <c r="K349" s="30"/>
      <c r="L349" s="31"/>
      <c r="M349" s="30"/>
      <c r="N349" s="31"/>
      <c r="O349" s="32"/>
      <c r="P349" s="30"/>
      <c r="Q349" s="29" t="s">
        <v>197</v>
      </c>
      <c r="R349" s="29" t="s">
        <v>224</v>
      </c>
    </row>
    <row r="350" spans="1:18" x14ac:dyDescent="0.15">
      <c r="A350" s="45">
        <v>344</v>
      </c>
      <c r="B350" s="30"/>
      <c r="C350" s="32"/>
      <c r="D350" s="32" t="str">
        <f>IF(C350=namelist!$C$8,ROW(),"")</f>
        <v/>
      </c>
      <c r="E350" s="32" t="str">
        <f>IF(C350=namelist!$C$10,ROW(),"")</f>
        <v/>
      </c>
      <c r="F350" s="32"/>
      <c r="G350" s="30"/>
      <c r="H350" s="30"/>
      <c r="I350" s="30"/>
      <c r="J350" s="30"/>
      <c r="K350" s="30"/>
      <c r="L350" s="31"/>
      <c r="M350" s="30"/>
      <c r="N350" s="31"/>
      <c r="O350" s="32"/>
      <c r="P350" s="30"/>
      <c r="Q350" s="29" t="s">
        <v>195</v>
      </c>
      <c r="R350" s="29" t="s">
        <v>224</v>
      </c>
    </row>
    <row r="351" spans="1:18" x14ac:dyDescent="0.15">
      <c r="A351" s="45">
        <v>345</v>
      </c>
      <c r="B351" s="30"/>
      <c r="C351" s="32"/>
      <c r="D351" s="32" t="str">
        <f>IF(C351=namelist!$C$8,ROW(),"")</f>
        <v/>
      </c>
      <c r="E351" s="32" t="str">
        <f>IF(C351=namelist!$C$10,ROW(),"")</f>
        <v/>
      </c>
      <c r="F351" s="32"/>
      <c r="G351" s="30"/>
      <c r="H351" s="30"/>
      <c r="I351" s="30"/>
      <c r="J351" s="30"/>
      <c r="K351" s="30"/>
      <c r="L351" s="31"/>
      <c r="M351" s="30"/>
      <c r="N351" s="31"/>
      <c r="O351" s="32"/>
      <c r="P351" s="30"/>
      <c r="Q351" s="29" t="s">
        <v>197</v>
      </c>
      <c r="R351" s="29" t="s">
        <v>224</v>
      </c>
    </row>
    <row r="352" spans="1:18" x14ac:dyDescent="0.15">
      <c r="A352" s="45">
        <v>346</v>
      </c>
      <c r="B352" s="30"/>
      <c r="C352" s="32"/>
      <c r="D352" s="32" t="str">
        <f>IF(C352=namelist!$C$8,ROW(),"")</f>
        <v/>
      </c>
      <c r="E352" s="32" t="str">
        <f>IF(C352=namelist!$C$10,ROW(),"")</f>
        <v/>
      </c>
      <c r="F352" s="32"/>
      <c r="G352" s="30"/>
      <c r="H352" s="30"/>
      <c r="I352" s="30"/>
      <c r="J352" s="30"/>
      <c r="K352" s="30"/>
      <c r="L352" s="31"/>
      <c r="M352" s="30"/>
      <c r="N352" s="31"/>
      <c r="O352" s="32"/>
      <c r="P352" s="30"/>
      <c r="Q352" s="29" t="s">
        <v>197</v>
      </c>
      <c r="R352" s="29" t="s">
        <v>224</v>
      </c>
    </row>
    <row r="353" spans="1:18" x14ac:dyDescent="0.15">
      <c r="A353" s="45">
        <v>347</v>
      </c>
      <c r="B353" s="30"/>
      <c r="C353" s="32"/>
      <c r="D353" s="32" t="str">
        <f>IF(C353=namelist!$C$8,ROW(),"")</f>
        <v/>
      </c>
      <c r="E353" s="32" t="str">
        <f>IF(C353=namelist!$C$10,ROW(),"")</f>
        <v/>
      </c>
      <c r="F353" s="32"/>
      <c r="G353" s="30"/>
      <c r="H353" s="30"/>
      <c r="I353" s="30"/>
      <c r="J353" s="30"/>
      <c r="K353" s="30"/>
      <c r="L353" s="31"/>
      <c r="M353" s="30"/>
      <c r="N353" s="31"/>
      <c r="O353" s="32"/>
      <c r="P353" s="30"/>
      <c r="Q353" s="29" t="s">
        <v>197</v>
      </c>
      <c r="R353" s="29" t="s">
        <v>224</v>
      </c>
    </row>
    <row r="354" spans="1:18" x14ac:dyDescent="0.15">
      <c r="A354" s="45">
        <v>348</v>
      </c>
      <c r="B354" s="30"/>
      <c r="C354" s="32"/>
      <c r="D354" s="32" t="str">
        <f>IF(C354=namelist!$C$8,ROW(),"")</f>
        <v/>
      </c>
      <c r="E354" s="32" t="str">
        <f>IF(C354=namelist!$C$10,ROW(),"")</f>
        <v/>
      </c>
      <c r="F354" s="32"/>
      <c r="G354" s="30"/>
      <c r="H354" s="30"/>
      <c r="I354" s="30"/>
      <c r="J354" s="30"/>
      <c r="K354" s="30"/>
      <c r="L354" s="31"/>
      <c r="M354" s="30"/>
      <c r="N354" s="31"/>
      <c r="O354" s="32"/>
      <c r="P354" s="30"/>
      <c r="Q354" s="29" t="s">
        <v>197</v>
      </c>
      <c r="R354" s="29" t="s">
        <v>224</v>
      </c>
    </row>
    <row r="355" spans="1:18" x14ac:dyDescent="0.15">
      <c r="A355" s="45">
        <v>349</v>
      </c>
      <c r="B355" s="30"/>
      <c r="C355" s="32"/>
      <c r="D355" s="32" t="str">
        <f>IF(C355=namelist!$C$8,ROW(),"")</f>
        <v/>
      </c>
      <c r="E355" s="32" t="str">
        <f>IF(C355=namelist!$C$10,ROW(),"")</f>
        <v/>
      </c>
      <c r="F355" s="32"/>
      <c r="G355" s="30"/>
      <c r="H355" s="30"/>
      <c r="I355" s="30"/>
      <c r="J355" s="30"/>
      <c r="K355" s="30"/>
      <c r="L355" s="31"/>
      <c r="M355" s="30"/>
      <c r="N355" s="31"/>
      <c r="O355" s="32"/>
      <c r="P355" s="30"/>
      <c r="Q355" s="29" t="s">
        <v>197</v>
      </c>
      <c r="R355" s="29" t="s">
        <v>225</v>
      </c>
    </row>
    <row r="356" spans="1:18" x14ac:dyDescent="0.15">
      <c r="A356" s="45">
        <v>350</v>
      </c>
      <c r="B356" s="30"/>
      <c r="C356" s="32"/>
      <c r="D356" s="32" t="str">
        <f>IF(C356=namelist!$C$8,ROW(),"")</f>
        <v/>
      </c>
      <c r="E356" s="32" t="str">
        <f>IF(C356=namelist!$C$10,ROW(),"")</f>
        <v/>
      </c>
      <c r="F356" s="32"/>
      <c r="G356" s="30"/>
      <c r="H356" s="30"/>
      <c r="I356" s="30"/>
      <c r="J356" s="30"/>
      <c r="K356" s="30"/>
      <c r="L356" s="31"/>
      <c r="M356" s="30"/>
      <c r="N356" s="31"/>
      <c r="O356" s="32"/>
      <c r="P356" s="30"/>
      <c r="Q356" s="29" t="s">
        <v>197</v>
      </c>
      <c r="R356" s="29" t="s">
        <v>225</v>
      </c>
    </row>
    <row r="357" spans="1:18" x14ac:dyDescent="0.15">
      <c r="A357" s="45">
        <v>351</v>
      </c>
      <c r="B357" s="30"/>
      <c r="C357" s="32"/>
      <c r="D357" s="32" t="str">
        <f>IF(C357=namelist!$C$8,ROW(),"")</f>
        <v/>
      </c>
      <c r="E357" s="32" t="str">
        <f>IF(C357=namelist!$C$10,ROW(),"")</f>
        <v/>
      </c>
      <c r="F357" s="32"/>
      <c r="G357" s="30"/>
      <c r="H357" s="30"/>
      <c r="I357" s="30"/>
      <c r="J357" s="30"/>
      <c r="K357" s="30"/>
      <c r="L357" s="31"/>
      <c r="M357" s="30"/>
      <c r="N357" s="31"/>
      <c r="O357" s="32"/>
      <c r="P357" s="30"/>
      <c r="Q357" s="29" t="s">
        <v>197</v>
      </c>
      <c r="R357" s="29" t="s">
        <v>225</v>
      </c>
    </row>
    <row r="358" spans="1:18" x14ac:dyDescent="0.15">
      <c r="A358" s="45">
        <v>352</v>
      </c>
      <c r="B358" s="30"/>
      <c r="C358" s="32"/>
      <c r="D358" s="32" t="str">
        <f>IF(C358=namelist!$C$8,ROW(),"")</f>
        <v/>
      </c>
      <c r="E358" s="32" t="str">
        <f>IF(C358=namelist!$C$10,ROW(),"")</f>
        <v/>
      </c>
      <c r="F358" s="32"/>
      <c r="G358" s="30"/>
      <c r="H358" s="30"/>
      <c r="I358" s="30"/>
      <c r="J358" s="30"/>
      <c r="K358" s="30"/>
      <c r="L358" s="31"/>
      <c r="M358" s="30"/>
      <c r="N358" s="31"/>
      <c r="O358" s="32"/>
      <c r="P358" s="30"/>
      <c r="Q358" s="29" t="s">
        <v>197</v>
      </c>
      <c r="R358" s="29" t="s">
        <v>225</v>
      </c>
    </row>
    <row r="359" spans="1:18" x14ac:dyDescent="0.15">
      <c r="A359" s="45">
        <v>353</v>
      </c>
      <c r="B359" s="30"/>
      <c r="C359" s="32"/>
      <c r="D359" s="32" t="str">
        <f>IF(C359=namelist!$C$8,ROW(),"")</f>
        <v/>
      </c>
      <c r="E359" s="32" t="str">
        <f>IF(C359=namelist!$C$10,ROW(),"")</f>
        <v/>
      </c>
      <c r="F359" s="32"/>
      <c r="G359" s="30"/>
      <c r="H359" s="30"/>
      <c r="I359" s="30"/>
      <c r="J359" s="30"/>
      <c r="K359" s="30"/>
      <c r="L359" s="31"/>
      <c r="M359" s="30"/>
      <c r="N359" s="31"/>
      <c r="O359" s="32"/>
      <c r="P359" s="30"/>
      <c r="Q359" s="29" t="s">
        <v>197</v>
      </c>
      <c r="R359" s="29" t="s">
        <v>225</v>
      </c>
    </row>
    <row r="360" spans="1:18" x14ac:dyDescent="0.15">
      <c r="A360" s="45">
        <v>354</v>
      </c>
      <c r="B360" s="30"/>
      <c r="C360" s="32"/>
      <c r="D360" s="32" t="str">
        <f>IF(C360=namelist!$C$8,ROW(),"")</f>
        <v/>
      </c>
      <c r="E360" s="32" t="str">
        <f>IF(C360=namelist!$C$10,ROW(),"")</f>
        <v/>
      </c>
      <c r="F360" s="32"/>
      <c r="G360" s="30"/>
      <c r="H360" s="30"/>
      <c r="I360" s="30"/>
      <c r="J360" s="30"/>
      <c r="K360" s="30"/>
      <c r="L360" s="31"/>
      <c r="M360" s="30"/>
      <c r="N360" s="31"/>
      <c r="O360" s="32"/>
      <c r="P360" s="30"/>
      <c r="Q360" s="29" t="s">
        <v>197</v>
      </c>
      <c r="R360" s="29" t="s">
        <v>225</v>
      </c>
    </row>
    <row r="361" spans="1:18" x14ac:dyDescent="0.15">
      <c r="A361" s="45">
        <v>355</v>
      </c>
      <c r="B361" s="30"/>
      <c r="C361" s="32"/>
      <c r="D361" s="32" t="str">
        <f>IF(C361=namelist!$C$8,ROW(),"")</f>
        <v/>
      </c>
      <c r="E361" s="32" t="str">
        <f>IF(C361=namelist!$C$10,ROW(),"")</f>
        <v/>
      </c>
      <c r="F361" s="32"/>
      <c r="G361" s="30"/>
      <c r="H361" s="30"/>
      <c r="I361" s="30"/>
      <c r="J361" s="30"/>
      <c r="K361" s="30"/>
      <c r="L361" s="31"/>
      <c r="M361" s="30"/>
      <c r="N361" s="31"/>
      <c r="O361" s="32"/>
      <c r="P361" s="30"/>
      <c r="Q361" s="29" t="s">
        <v>197</v>
      </c>
      <c r="R361" s="29" t="s">
        <v>225</v>
      </c>
    </row>
    <row r="362" spans="1:18" x14ac:dyDescent="0.15">
      <c r="A362" s="45">
        <v>356</v>
      </c>
      <c r="B362" s="30"/>
      <c r="C362" s="32"/>
      <c r="D362" s="32" t="str">
        <f>IF(C362=namelist!$C$8,ROW(),"")</f>
        <v/>
      </c>
      <c r="E362" s="32" t="str">
        <f>IF(C362=namelist!$C$10,ROW(),"")</f>
        <v/>
      </c>
      <c r="F362" s="32"/>
      <c r="G362" s="30"/>
      <c r="H362" s="30"/>
      <c r="I362" s="30"/>
      <c r="J362" s="30"/>
      <c r="K362" s="30"/>
      <c r="L362" s="31"/>
      <c r="M362" s="30"/>
      <c r="N362" s="31"/>
      <c r="O362" s="32"/>
      <c r="P362" s="30"/>
      <c r="Q362" s="29" t="s">
        <v>197</v>
      </c>
      <c r="R362" s="29" t="s">
        <v>225</v>
      </c>
    </row>
    <row r="363" spans="1:18" x14ac:dyDescent="0.15">
      <c r="A363" s="45">
        <v>357</v>
      </c>
      <c r="B363" s="30"/>
      <c r="C363" s="32"/>
      <c r="D363" s="32" t="str">
        <f>IF(C363=namelist!$C$8,ROW(),"")</f>
        <v/>
      </c>
      <c r="E363" s="32" t="str">
        <f>IF(C363=namelist!$C$10,ROW(),"")</f>
        <v/>
      </c>
      <c r="F363" s="32"/>
      <c r="G363" s="30"/>
      <c r="H363" s="30"/>
      <c r="I363" s="30"/>
      <c r="J363" s="30"/>
      <c r="K363" s="30"/>
      <c r="L363" s="31"/>
      <c r="M363" s="30"/>
      <c r="N363" s="31"/>
      <c r="O363" s="32"/>
      <c r="P363" s="30"/>
      <c r="Q363" s="29" t="s">
        <v>197</v>
      </c>
      <c r="R363" s="29" t="s">
        <v>225</v>
      </c>
    </row>
    <row r="364" spans="1:18" x14ac:dyDescent="0.15">
      <c r="A364" s="45">
        <v>358</v>
      </c>
      <c r="B364" s="30"/>
      <c r="C364" s="32"/>
      <c r="D364" s="32" t="str">
        <f>IF(C364=namelist!$C$8,ROW(),"")</f>
        <v/>
      </c>
      <c r="E364" s="32" t="str">
        <f>IF(C364=namelist!$C$10,ROW(),"")</f>
        <v/>
      </c>
      <c r="F364" s="32"/>
      <c r="G364" s="30"/>
      <c r="H364" s="30"/>
      <c r="I364" s="30"/>
      <c r="J364" s="30"/>
      <c r="K364" s="30"/>
      <c r="L364" s="31"/>
      <c r="M364" s="30"/>
      <c r="N364" s="31"/>
      <c r="O364" s="32"/>
      <c r="P364" s="30"/>
      <c r="Q364" s="29" t="s">
        <v>197</v>
      </c>
      <c r="R364" s="29" t="s">
        <v>225</v>
      </c>
    </row>
    <row r="365" spans="1:18" x14ac:dyDescent="0.15">
      <c r="A365" s="45">
        <v>359</v>
      </c>
      <c r="B365" s="30"/>
      <c r="C365" s="32"/>
      <c r="D365" s="32" t="str">
        <f>IF(C365=namelist!$C$8,ROW(),"")</f>
        <v/>
      </c>
      <c r="E365" s="32" t="str">
        <f>IF(C365=namelist!$C$10,ROW(),"")</f>
        <v/>
      </c>
      <c r="F365" s="32"/>
      <c r="G365" s="30"/>
      <c r="H365" s="30"/>
      <c r="I365" s="30"/>
      <c r="J365" s="30"/>
      <c r="K365" s="30"/>
      <c r="L365" s="31"/>
      <c r="M365" s="30"/>
      <c r="N365" s="31"/>
      <c r="O365" s="32"/>
      <c r="P365" s="30"/>
      <c r="Q365" s="29" t="s">
        <v>197</v>
      </c>
      <c r="R365" s="29" t="s">
        <v>225</v>
      </c>
    </row>
    <row r="366" spans="1:18" x14ac:dyDescent="0.15">
      <c r="A366" s="45">
        <v>360</v>
      </c>
      <c r="B366" s="30"/>
      <c r="C366" s="32"/>
      <c r="D366" s="32" t="str">
        <f>IF(C366=namelist!$C$8,ROW(),"")</f>
        <v/>
      </c>
      <c r="E366" s="32" t="str">
        <f>IF(C366=namelist!$C$10,ROW(),"")</f>
        <v/>
      </c>
      <c r="F366" s="32"/>
      <c r="G366" s="30"/>
      <c r="H366" s="30"/>
      <c r="I366" s="30"/>
      <c r="J366" s="30"/>
      <c r="K366" s="30"/>
      <c r="L366" s="31"/>
      <c r="M366" s="30"/>
      <c r="N366" s="31"/>
      <c r="O366" s="32"/>
      <c r="P366" s="30"/>
      <c r="Q366" s="29" t="s">
        <v>195</v>
      </c>
      <c r="R366" s="29" t="s">
        <v>225</v>
      </c>
    </row>
    <row r="367" spans="1:18" x14ac:dyDescent="0.15">
      <c r="A367" s="45">
        <v>361</v>
      </c>
      <c r="B367" s="30"/>
      <c r="C367" s="32"/>
      <c r="D367" s="32" t="str">
        <f>IF(C367=namelist!$C$8,ROW(),"")</f>
        <v/>
      </c>
      <c r="E367" s="32" t="str">
        <f>IF(C367=namelist!$C$10,ROW(),"")</f>
        <v/>
      </c>
      <c r="F367" s="32"/>
      <c r="G367" s="30"/>
      <c r="H367" s="30"/>
      <c r="I367" s="30"/>
      <c r="J367" s="30"/>
      <c r="K367" s="30"/>
      <c r="L367" s="31"/>
      <c r="M367" s="30"/>
      <c r="N367" s="31"/>
      <c r="O367" s="32"/>
      <c r="P367" s="30"/>
      <c r="Q367" s="29" t="s">
        <v>197</v>
      </c>
      <c r="R367" s="29" t="s">
        <v>225</v>
      </c>
    </row>
    <row r="368" spans="1:18" x14ac:dyDescent="0.15">
      <c r="A368" s="45">
        <v>362</v>
      </c>
      <c r="B368" s="30"/>
      <c r="C368" s="32"/>
      <c r="D368" s="32" t="str">
        <f>IF(C368=namelist!$C$8,ROW(),"")</f>
        <v/>
      </c>
      <c r="E368" s="32" t="str">
        <f>IF(C368=namelist!$C$10,ROW(),"")</f>
        <v/>
      </c>
      <c r="F368" s="32"/>
      <c r="G368" s="30"/>
      <c r="H368" s="30"/>
      <c r="I368" s="30"/>
      <c r="J368" s="30"/>
      <c r="K368" s="30"/>
      <c r="L368" s="31"/>
      <c r="M368" s="30"/>
      <c r="N368" s="31"/>
      <c r="O368" s="32"/>
      <c r="P368" s="30"/>
      <c r="Q368" s="29" t="s">
        <v>195</v>
      </c>
      <c r="R368" s="29" t="s">
        <v>225</v>
      </c>
    </row>
    <row r="369" spans="1:18" x14ac:dyDescent="0.15">
      <c r="A369" s="45">
        <v>363</v>
      </c>
      <c r="B369" s="30"/>
      <c r="C369" s="32"/>
      <c r="D369" s="32" t="str">
        <f>IF(C369=namelist!$C$8,ROW(),"")</f>
        <v/>
      </c>
      <c r="E369" s="32" t="str">
        <f>IF(C369=namelist!$C$10,ROW(),"")</f>
        <v/>
      </c>
      <c r="F369" s="32"/>
      <c r="G369" s="30"/>
      <c r="H369" s="30"/>
      <c r="I369" s="30"/>
      <c r="J369" s="30"/>
      <c r="K369" s="30"/>
      <c r="L369" s="31"/>
      <c r="M369" s="30"/>
      <c r="N369" s="31"/>
      <c r="O369" s="32"/>
      <c r="P369" s="30"/>
      <c r="Q369" s="29" t="s">
        <v>197</v>
      </c>
      <c r="R369" s="29" t="s">
        <v>227</v>
      </c>
    </row>
    <row r="370" spans="1:18" x14ac:dyDescent="0.15">
      <c r="A370" s="45">
        <v>364</v>
      </c>
      <c r="B370" s="30"/>
      <c r="C370" s="32"/>
      <c r="D370" s="32" t="str">
        <f>IF(C370=namelist!$C$8,ROW(),"")</f>
        <v/>
      </c>
      <c r="E370" s="32" t="str">
        <f>IF(C370=namelist!$C$10,ROW(),"")</f>
        <v/>
      </c>
      <c r="F370" s="32"/>
      <c r="G370" s="30"/>
      <c r="H370" s="30"/>
      <c r="I370" s="30"/>
      <c r="J370" s="30"/>
      <c r="K370" s="30"/>
      <c r="L370" s="31"/>
      <c r="M370" s="30"/>
      <c r="N370" s="31"/>
      <c r="O370" s="32"/>
      <c r="P370" s="30"/>
      <c r="Q370" s="29" t="s">
        <v>197</v>
      </c>
      <c r="R370" s="29" t="s">
        <v>227</v>
      </c>
    </row>
    <row r="371" spans="1:18" x14ac:dyDescent="0.15">
      <c r="A371" s="45">
        <v>365</v>
      </c>
      <c r="B371" s="30"/>
      <c r="C371" s="32"/>
      <c r="D371" s="32" t="str">
        <f>IF(C371=namelist!$C$8,ROW(),"")</f>
        <v/>
      </c>
      <c r="E371" s="32" t="str">
        <f>IF(C371=namelist!$C$10,ROW(),"")</f>
        <v/>
      </c>
      <c r="F371" s="32"/>
      <c r="G371" s="30"/>
      <c r="H371" s="30"/>
      <c r="I371" s="30"/>
      <c r="J371" s="30"/>
      <c r="K371" s="30"/>
      <c r="L371" s="31"/>
      <c r="M371" s="30"/>
      <c r="N371" s="31"/>
      <c r="O371" s="32"/>
      <c r="P371" s="30"/>
      <c r="Q371" s="29" t="s">
        <v>197</v>
      </c>
      <c r="R371" s="29" t="s">
        <v>227</v>
      </c>
    </row>
    <row r="372" spans="1:18" x14ac:dyDescent="0.15">
      <c r="A372" s="45">
        <v>366</v>
      </c>
      <c r="B372" s="30"/>
      <c r="C372" s="32"/>
      <c r="D372" s="32" t="str">
        <f>IF(C372=namelist!$C$8,ROW(),"")</f>
        <v/>
      </c>
      <c r="E372" s="32" t="str">
        <f>IF(C372=namelist!$C$10,ROW(),"")</f>
        <v/>
      </c>
      <c r="F372" s="32"/>
      <c r="G372" s="30"/>
      <c r="H372" s="30"/>
      <c r="I372" s="30"/>
      <c r="J372" s="30"/>
      <c r="K372" s="30"/>
      <c r="L372" s="31"/>
      <c r="M372" s="30"/>
      <c r="N372" s="31"/>
      <c r="O372" s="32"/>
      <c r="P372" s="30"/>
      <c r="Q372" s="29" t="s">
        <v>197</v>
      </c>
      <c r="R372" s="29" t="s">
        <v>227</v>
      </c>
    </row>
    <row r="373" spans="1:18" x14ac:dyDescent="0.15">
      <c r="A373" s="45">
        <v>367</v>
      </c>
      <c r="B373" s="30"/>
      <c r="C373" s="32"/>
      <c r="D373" s="32" t="str">
        <f>IF(C373=namelist!$C$8,ROW(),"")</f>
        <v/>
      </c>
      <c r="E373" s="32" t="str">
        <f>IF(C373=namelist!$C$10,ROW(),"")</f>
        <v/>
      </c>
      <c r="F373" s="32"/>
      <c r="G373" s="30"/>
      <c r="H373" s="30"/>
      <c r="I373" s="30"/>
      <c r="J373" s="30"/>
      <c r="K373" s="30"/>
      <c r="L373" s="31"/>
      <c r="M373" s="30"/>
      <c r="N373" s="31"/>
      <c r="O373" s="32"/>
      <c r="P373" s="30"/>
      <c r="Q373" s="29" t="s">
        <v>197</v>
      </c>
      <c r="R373" s="29" t="s">
        <v>227</v>
      </c>
    </row>
    <row r="374" spans="1:18" x14ac:dyDescent="0.15">
      <c r="A374" s="45">
        <v>368</v>
      </c>
      <c r="B374" s="30"/>
      <c r="C374" s="32"/>
      <c r="D374" s="32" t="str">
        <f>IF(C374=namelist!$C$8,ROW(),"")</f>
        <v/>
      </c>
      <c r="E374" s="32" t="str">
        <f>IF(C374=namelist!$C$10,ROW(),"")</f>
        <v/>
      </c>
      <c r="F374" s="32"/>
      <c r="G374" s="30"/>
      <c r="H374" s="30"/>
      <c r="I374" s="30"/>
      <c r="J374" s="30"/>
      <c r="K374" s="30"/>
      <c r="L374" s="31"/>
      <c r="M374" s="30"/>
      <c r="N374" s="31"/>
      <c r="O374" s="32"/>
      <c r="P374" s="30"/>
      <c r="Q374" s="29" t="s">
        <v>197</v>
      </c>
      <c r="R374" s="29" t="s">
        <v>227</v>
      </c>
    </row>
    <row r="375" spans="1:18" x14ac:dyDescent="0.15">
      <c r="A375" s="45">
        <v>369</v>
      </c>
      <c r="B375" s="30"/>
      <c r="C375" s="32"/>
      <c r="D375" s="32" t="str">
        <f>IF(C375=namelist!$C$8,ROW(),"")</f>
        <v/>
      </c>
      <c r="E375" s="32" t="str">
        <f>IF(C375=namelist!$C$10,ROW(),"")</f>
        <v/>
      </c>
      <c r="F375" s="32"/>
      <c r="G375" s="30"/>
      <c r="H375" s="30"/>
      <c r="I375" s="30"/>
      <c r="J375" s="30"/>
      <c r="K375" s="30"/>
      <c r="L375" s="31"/>
      <c r="M375" s="30"/>
      <c r="N375" s="31"/>
      <c r="O375" s="32"/>
      <c r="P375" s="30"/>
      <c r="Q375" s="29" t="s">
        <v>197</v>
      </c>
      <c r="R375" s="29" t="s">
        <v>227</v>
      </c>
    </row>
    <row r="376" spans="1:18" x14ac:dyDescent="0.15">
      <c r="A376" s="45">
        <v>370</v>
      </c>
      <c r="B376" s="30"/>
      <c r="C376" s="32"/>
      <c r="D376" s="32" t="str">
        <f>IF(C376=namelist!$C$8,ROW(),"")</f>
        <v/>
      </c>
      <c r="E376" s="32" t="str">
        <f>IF(C376=namelist!$C$10,ROW(),"")</f>
        <v/>
      </c>
      <c r="F376" s="32"/>
      <c r="G376" s="30"/>
      <c r="H376" s="30"/>
      <c r="I376" s="30"/>
      <c r="J376" s="30"/>
      <c r="K376" s="30"/>
      <c r="L376" s="31"/>
      <c r="M376" s="30"/>
      <c r="N376" s="31"/>
      <c r="O376" s="32"/>
      <c r="P376" s="30"/>
      <c r="Q376" s="29" t="s">
        <v>197</v>
      </c>
      <c r="R376" s="29" t="s">
        <v>227</v>
      </c>
    </row>
    <row r="377" spans="1:18" x14ac:dyDescent="0.15">
      <c r="A377" s="45">
        <v>371</v>
      </c>
      <c r="B377" s="30"/>
      <c r="C377" s="32"/>
      <c r="D377" s="32" t="str">
        <f>IF(C377=namelist!$C$8,ROW(),"")</f>
        <v/>
      </c>
      <c r="E377" s="32" t="str">
        <f>IF(C377=namelist!$C$10,ROW(),"")</f>
        <v/>
      </c>
      <c r="F377" s="32"/>
      <c r="G377" s="30"/>
      <c r="H377" s="30"/>
      <c r="I377" s="30"/>
      <c r="J377" s="30"/>
      <c r="K377" s="30"/>
      <c r="L377" s="31"/>
      <c r="M377" s="30"/>
      <c r="N377" s="31"/>
      <c r="O377" s="32"/>
      <c r="P377" s="30"/>
      <c r="Q377" s="29" t="s">
        <v>195</v>
      </c>
      <c r="R377" s="29" t="s">
        <v>227</v>
      </c>
    </row>
    <row r="378" spans="1:18" x14ac:dyDescent="0.15">
      <c r="A378" s="45">
        <v>372</v>
      </c>
      <c r="B378" s="30"/>
      <c r="C378" s="32"/>
      <c r="D378" s="32" t="str">
        <f>IF(C378=namelist!$C$8,ROW(),"")</f>
        <v/>
      </c>
      <c r="E378" s="32" t="str">
        <f>IF(C378=namelist!$C$10,ROW(),"")</f>
        <v/>
      </c>
      <c r="F378" s="32"/>
      <c r="G378" s="30"/>
      <c r="H378" s="30"/>
      <c r="I378" s="30"/>
      <c r="J378" s="30"/>
      <c r="K378" s="30"/>
      <c r="L378" s="31"/>
      <c r="M378" s="30"/>
      <c r="N378" s="31"/>
      <c r="O378" s="32"/>
      <c r="P378" s="30"/>
      <c r="Q378" s="29" t="s">
        <v>197</v>
      </c>
      <c r="R378" s="29" t="s">
        <v>227</v>
      </c>
    </row>
    <row r="379" spans="1:18" x14ac:dyDescent="0.15">
      <c r="A379" s="45">
        <v>373</v>
      </c>
      <c r="B379" s="30"/>
      <c r="C379" s="32"/>
      <c r="D379" s="32" t="str">
        <f>IF(C379=namelist!$C$8,ROW(),"")</f>
        <v/>
      </c>
      <c r="E379" s="32" t="str">
        <f>IF(C379=namelist!$C$10,ROW(),"")</f>
        <v/>
      </c>
      <c r="F379" s="32"/>
      <c r="G379" s="30"/>
      <c r="H379" s="30"/>
      <c r="I379" s="30"/>
      <c r="J379" s="30"/>
      <c r="K379" s="30"/>
      <c r="L379" s="31"/>
      <c r="M379" s="30"/>
      <c r="N379" s="31"/>
      <c r="O379" s="32"/>
      <c r="P379" s="30"/>
      <c r="Q379" s="29" t="s">
        <v>197</v>
      </c>
      <c r="R379" s="29" t="s">
        <v>227</v>
      </c>
    </row>
    <row r="380" spans="1:18" x14ac:dyDescent="0.15">
      <c r="A380" s="45">
        <v>374</v>
      </c>
      <c r="B380" s="30"/>
      <c r="C380" s="32"/>
      <c r="D380" s="32" t="str">
        <f>IF(C380=namelist!$C$8,ROW(),"")</f>
        <v/>
      </c>
      <c r="E380" s="32" t="str">
        <f>IF(C380=namelist!$C$10,ROW(),"")</f>
        <v/>
      </c>
      <c r="F380" s="32"/>
      <c r="G380" s="30"/>
      <c r="H380" s="30"/>
      <c r="I380" s="30"/>
      <c r="J380" s="30"/>
      <c r="K380" s="30"/>
      <c r="L380" s="31"/>
      <c r="M380" s="30"/>
      <c r="N380" s="31"/>
      <c r="O380" s="32"/>
      <c r="P380" s="30"/>
      <c r="Q380" s="29" t="s">
        <v>197</v>
      </c>
      <c r="R380" s="29" t="s">
        <v>227</v>
      </c>
    </row>
    <row r="381" spans="1:18" x14ac:dyDescent="0.15">
      <c r="A381" s="45">
        <v>375</v>
      </c>
      <c r="B381" s="30"/>
      <c r="C381" s="32"/>
      <c r="D381" s="32" t="str">
        <f>IF(C381=namelist!$C$8,ROW(),"")</f>
        <v/>
      </c>
      <c r="E381" s="32" t="str">
        <f>IF(C381=namelist!$C$10,ROW(),"")</f>
        <v/>
      </c>
      <c r="F381" s="32"/>
      <c r="G381" s="30"/>
      <c r="H381" s="30"/>
      <c r="I381" s="30"/>
      <c r="J381" s="30"/>
      <c r="K381" s="30"/>
      <c r="L381" s="31"/>
      <c r="M381" s="30"/>
      <c r="N381" s="31"/>
      <c r="O381" s="32"/>
      <c r="P381" s="30"/>
      <c r="Q381" s="29" t="s">
        <v>197</v>
      </c>
      <c r="R381" s="29" t="s">
        <v>227</v>
      </c>
    </row>
    <row r="382" spans="1:18" x14ac:dyDescent="0.15">
      <c r="A382" s="45">
        <v>376</v>
      </c>
      <c r="B382" s="30"/>
      <c r="C382" s="32"/>
      <c r="D382" s="32" t="str">
        <f>IF(C382=namelist!$C$8,ROW(),"")</f>
        <v/>
      </c>
      <c r="E382" s="32" t="str">
        <f>IF(C382=namelist!$C$10,ROW(),"")</f>
        <v/>
      </c>
      <c r="F382" s="32"/>
      <c r="G382" s="30"/>
      <c r="H382" s="30"/>
      <c r="I382" s="30"/>
      <c r="J382" s="30"/>
      <c r="K382" s="30"/>
      <c r="L382" s="31"/>
      <c r="M382" s="30"/>
      <c r="N382" s="31"/>
      <c r="O382" s="32"/>
      <c r="P382" s="30"/>
      <c r="Q382" s="29" t="s">
        <v>197</v>
      </c>
      <c r="R382" s="29" t="s">
        <v>227</v>
      </c>
    </row>
    <row r="383" spans="1:18" x14ac:dyDescent="0.15">
      <c r="A383" s="45">
        <v>377</v>
      </c>
      <c r="B383" s="30"/>
      <c r="C383" s="32"/>
      <c r="D383" s="32" t="str">
        <f>IF(C383=namelist!$C$8,ROW(),"")</f>
        <v/>
      </c>
      <c r="E383" s="32" t="str">
        <f>IF(C383=namelist!$C$10,ROW(),"")</f>
        <v/>
      </c>
      <c r="F383" s="32"/>
      <c r="G383" s="30"/>
      <c r="H383" s="30"/>
      <c r="I383" s="30"/>
      <c r="J383" s="30"/>
      <c r="K383" s="30"/>
      <c r="L383" s="31"/>
      <c r="M383" s="30"/>
      <c r="N383" s="31"/>
      <c r="O383" s="32"/>
      <c r="P383" s="30"/>
      <c r="Q383" s="29" t="s">
        <v>197</v>
      </c>
      <c r="R383" s="29" t="s">
        <v>207</v>
      </c>
    </row>
    <row r="384" spans="1:18" x14ac:dyDescent="0.15">
      <c r="A384" s="45">
        <v>378</v>
      </c>
      <c r="B384" s="30"/>
      <c r="C384" s="32"/>
      <c r="D384" s="32" t="str">
        <f>IF(C384=namelist!$C$8,ROW(),"")</f>
        <v/>
      </c>
      <c r="E384" s="32" t="str">
        <f>IF(C384=namelist!$C$10,ROW(),"")</f>
        <v/>
      </c>
      <c r="F384" s="32"/>
      <c r="G384" s="30"/>
      <c r="H384" s="30"/>
      <c r="I384" s="30"/>
      <c r="J384" s="30"/>
      <c r="K384" s="30"/>
      <c r="L384" s="31"/>
      <c r="M384" s="30"/>
      <c r="N384" s="31"/>
      <c r="O384" s="32"/>
      <c r="P384" s="30"/>
      <c r="Q384" s="29" t="s">
        <v>197</v>
      </c>
      <c r="R384" s="29" t="s">
        <v>207</v>
      </c>
    </row>
    <row r="385" spans="1:18" x14ac:dyDescent="0.15">
      <c r="A385" s="45">
        <v>379</v>
      </c>
      <c r="B385" s="30"/>
      <c r="C385" s="32"/>
      <c r="D385" s="32" t="str">
        <f>IF(C385=namelist!$C$8,ROW(),"")</f>
        <v/>
      </c>
      <c r="E385" s="32" t="str">
        <f>IF(C385=namelist!$C$10,ROW(),"")</f>
        <v/>
      </c>
      <c r="F385" s="32"/>
      <c r="G385" s="30"/>
      <c r="H385" s="30"/>
      <c r="I385" s="30"/>
      <c r="J385" s="30"/>
      <c r="K385" s="30"/>
      <c r="L385" s="31"/>
      <c r="M385" s="30"/>
      <c r="N385" s="31"/>
      <c r="O385" s="32"/>
      <c r="P385" s="30"/>
      <c r="Q385" s="29" t="s">
        <v>197</v>
      </c>
      <c r="R385" s="29" t="s">
        <v>207</v>
      </c>
    </row>
    <row r="386" spans="1:18" x14ac:dyDescent="0.15">
      <c r="A386" s="45">
        <v>380</v>
      </c>
      <c r="B386" s="30"/>
      <c r="C386" s="32"/>
      <c r="D386" s="32" t="str">
        <f>IF(C386=namelist!$C$8,ROW(),"")</f>
        <v/>
      </c>
      <c r="E386" s="32" t="str">
        <f>IF(C386=namelist!$C$10,ROW(),"")</f>
        <v/>
      </c>
      <c r="F386" s="32"/>
      <c r="G386" s="30"/>
      <c r="H386" s="30"/>
      <c r="I386" s="30"/>
      <c r="J386" s="30"/>
      <c r="K386" s="30"/>
      <c r="L386" s="31"/>
      <c r="M386" s="30"/>
      <c r="N386" s="31"/>
      <c r="O386" s="32"/>
      <c r="P386" s="30"/>
      <c r="Q386" s="29" t="s">
        <v>195</v>
      </c>
      <c r="R386" s="29" t="s">
        <v>207</v>
      </c>
    </row>
    <row r="387" spans="1:18" x14ac:dyDescent="0.15">
      <c r="A387" s="45">
        <v>381</v>
      </c>
      <c r="B387" s="30"/>
      <c r="C387" s="32"/>
      <c r="D387" s="32" t="str">
        <f>IF(C387=namelist!$C$8,ROW(),"")</f>
        <v/>
      </c>
      <c r="E387" s="32" t="str">
        <f>IF(C387=namelist!$C$10,ROW(),"")</f>
        <v/>
      </c>
      <c r="F387" s="32"/>
      <c r="G387" s="30"/>
      <c r="H387" s="30"/>
      <c r="I387" s="30"/>
      <c r="J387" s="30"/>
      <c r="K387" s="30"/>
      <c r="L387" s="31"/>
      <c r="M387" s="30"/>
      <c r="N387" s="31"/>
      <c r="O387" s="32"/>
      <c r="P387" s="30"/>
      <c r="Q387" s="29" t="s">
        <v>197</v>
      </c>
      <c r="R387" s="29" t="s">
        <v>207</v>
      </c>
    </row>
    <row r="388" spans="1:18" x14ac:dyDescent="0.15">
      <c r="A388" s="45">
        <v>382</v>
      </c>
      <c r="B388" s="30"/>
      <c r="C388" s="32"/>
      <c r="D388" s="32" t="str">
        <f>IF(C388=namelist!$C$8,ROW(),"")</f>
        <v/>
      </c>
      <c r="E388" s="32" t="str">
        <f>IF(C388=namelist!$C$10,ROW(),"")</f>
        <v/>
      </c>
      <c r="F388" s="32"/>
      <c r="G388" s="30"/>
      <c r="H388" s="30"/>
      <c r="I388" s="30"/>
      <c r="J388" s="30"/>
      <c r="K388" s="30"/>
      <c r="L388" s="31"/>
      <c r="M388" s="30"/>
      <c r="N388" s="31"/>
      <c r="O388" s="32"/>
      <c r="P388" s="30"/>
      <c r="Q388" s="29" t="s">
        <v>197</v>
      </c>
      <c r="R388" s="29" t="s">
        <v>207</v>
      </c>
    </row>
    <row r="389" spans="1:18" x14ac:dyDescent="0.15">
      <c r="A389" s="45">
        <v>383</v>
      </c>
      <c r="B389" s="30"/>
      <c r="C389" s="32"/>
      <c r="D389" s="32" t="str">
        <f>IF(C389=namelist!$C$8,ROW(),"")</f>
        <v/>
      </c>
      <c r="E389" s="32" t="str">
        <f>IF(C389=namelist!$C$10,ROW(),"")</f>
        <v/>
      </c>
      <c r="F389" s="32"/>
      <c r="G389" s="30"/>
      <c r="H389" s="30"/>
      <c r="I389" s="30"/>
      <c r="J389" s="30"/>
      <c r="K389" s="30"/>
      <c r="L389" s="31"/>
      <c r="M389" s="30"/>
      <c r="N389" s="31"/>
      <c r="O389" s="32"/>
      <c r="P389" s="30"/>
      <c r="Q389" s="29" t="s">
        <v>197</v>
      </c>
      <c r="R389" s="29" t="s">
        <v>207</v>
      </c>
    </row>
    <row r="390" spans="1:18" x14ac:dyDescent="0.15">
      <c r="A390" s="45">
        <v>384</v>
      </c>
      <c r="B390" s="30"/>
      <c r="C390" s="32"/>
      <c r="D390" s="32" t="str">
        <f>IF(C390=namelist!$C$8,ROW(),"")</f>
        <v/>
      </c>
      <c r="E390" s="32" t="str">
        <f>IF(C390=namelist!$C$10,ROW(),"")</f>
        <v/>
      </c>
      <c r="F390" s="32"/>
      <c r="G390" s="30"/>
      <c r="H390" s="30"/>
      <c r="I390" s="30"/>
      <c r="J390" s="30"/>
      <c r="K390" s="30"/>
      <c r="L390" s="31"/>
      <c r="M390" s="30"/>
      <c r="N390" s="31"/>
      <c r="O390" s="32"/>
      <c r="P390" s="30"/>
      <c r="Q390" s="29" t="s">
        <v>197</v>
      </c>
      <c r="R390" s="29" t="s">
        <v>207</v>
      </c>
    </row>
    <row r="391" spans="1:18" x14ac:dyDescent="0.15">
      <c r="A391" s="45">
        <v>385</v>
      </c>
      <c r="B391" s="30"/>
      <c r="C391" s="32"/>
      <c r="D391" s="32" t="str">
        <f>IF(C391=namelist!$C$8,ROW(),"")</f>
        <v/>
      </c>
      <c r="E391" s="32" t="str">
        <f>IF(C391=namelist!$C$10,ROW(),"")</f>
        <v/>
      </c>
      <c r="F391" s="32"/>
      <c r="G391" s="30"/>
      <c r="H391" s="30"/>
      <c r="I391" s="30"/>
      <c r="J391" s="30"/>
      <c r="K391" s="30"/>
      <c r="L391" s="31"/>
      <c r="M391" s="30"/>
      <c r="N391" s="31"/>
      <c r="O391" s="32"/>
      <c r="P391" s="30"/>
      <c r="Q391" s="29" t="s">
        <v>199</v>
      </c>
      <c r="R391" s="29" t="s">
        <v>207</v>
      </c>
    </row>
    <row r="392" spans="1:18" x14ac:dyDescent="0.15">
      <c r="A392" s="45">
        <v>386</v>
      </c>
      <c r="B392" s="30"/>
      <c r="C392" s="32"/>
      <c r="D392" s="32" t="str">
        <f>IF(C392=namelist!$C$8,ROW(),"")</f>
        <v/>
      </c>
      <c r="E392" s="32" t="str">
        <f>IF(C392=namelist!$C$10,ROW(),"")</f>
        <v/>
      </c>
      <c r="F392" s="32"/>
      <c r="G392" s="30"/>
      <c r="H392" s="30"/>
      <c r="I392" s="30"/>
      <c r="J392" s="30"/>
      <c r="K392" s="30"/>
      <c r="L392" s="31"/>
      <c r="M392" s="30"/>
      <c r="N392" s="31"/>
      <c r="O392" s="32"/>
      <c r="P392" s="30"/>
      <c r="Q392" s="29" t="s">
        <v>197</v>
      </c>
      <c r="R392" s="29" t="s">
        <v>207</v>
      </c>
    </row>
    <row r="393" spans="1:18" x14ac:dyDescent="0.15">
      <c r="A393" s="45">
        <v>387</v>
      </c>
      <c r="B393" s="30"/>
      <c r="C393" s="32"/>
      <c r="D393" s="32" t="str">
        <f>IF(C393=namelist!$C$8,ROW(),"")</f>
        <v/>
      </c>
      <c r="E393" s="32" t="str">
        <f>IF(C393=namelist!$C$10,ROW(),"")</f>
        <v/>
      </c>
      <c r="F393" s="32"/>
      <c r="G393" s="30"/>
      <c r="H393" s="30"/>
      <c r="I393" s="30"/>
      <c r="J393" s="30"/>
      <c r="K393" s="30"/>
      <c r="L393" s="31"/>
      <c r="M393" s="30"/>
      <c r="N393" s="31"/>
      <c r="O393" s="32"/>
      <c r="P393" s="30"/>
      <c r="Q393" s="29" t="s">
        <v>197</v>
      </c>
      <c r="R393" s="29" t="s">
        <v>207</v>
      </c>
    </row>
    <row r="394" spans="1:18" x14ac:dyDescent="0.15">
      <c r="A394" s="45">
        <v>388</v>
      </c>
      <c r="B394" s="30"/>
      <c r="C394" s="32"/>
      <c r="D394" s="32" t="str">
        <f>IF(C394=namelist!$C$8,ROW(),"")</f>
        <v/>
      </c>
      <c r="E394" s="32" t="str">
        <f>IF(C394=namelist!$C$10,ROW(),"")</f>
        <v/>
      </c>
      <c r="F394" s="32"/>
      <c r="G394" s="30"/>
      <c r="H394" s="30"/>
      <c r="I394" s="30"/>
      <c r="J394" s="30"/>
      <c r="K394" s="30"/>
      <c r="L394" s="31"/>
      <c r="M394" s="30"/>
      <c r="N394" s="31"/>
      <c r="O394" s="32"/>
      <c r="P394" s="30"/>
      <c r="Q394" s="29" t="s">
        <v>197</v>
      </c>
      <c r="R394" s="29" t="s">
        <v>207</v>
      </c>
    </row>
    <row r="395" spans="1:18" x14ac:dyDescent="0.15">
      <c r="A395" s="45">
        <v>389</v>
      </c>
      <c r="B395" s="30"/>
      <c r="C395" s="32"/>
      <c r="D395" s="32" t="str">
        <f>IF(C395=namelist!$C$8,ROW(),"")</f>
        <v/>
      </c>
      <c r="E395" s="32" t="str">
        <f>IF(C395=namelist!$C$10,ROW(),"")</f>
        <v/>
      </c>
      <c r="F395" s="32"/>
      <c r="G395" s="30"/>
      <c r="H395" s="30"/>
      <c r="I395" s="30"/>
      <c r="J395" s="30"/>
      <c r="K395" s="30"/>
      <c r="L395" s="31"/>
      <c r="M395" s="30"/>
      <c r="N395" s="31"/>
      <c r="O395" s="32"/>
      <c r="P395" s="30"/>
      <c r="Q395" s="29" t="s">
        <v>197</v>
      </c>
      <c r="R395" s="29" t="s">
        <v>207</v>
      </c>
    </row>
    <row r="396" spans="1:18" x14ac:dyDescent="0.15">
      <c r="A396" s="45">
        <v>390</v>
      </c>
      <c r="B396" s="30"/>
      <c r="C396" s="32"/>
      <c r="D396" s="32" t="str">
        <f>IF(C396=namelist!$C$8,ROW(),"")</f>
        <v/>
      </c>
      <c r="E396" s="32" t="str">
        <f>IF(C396=namelist!$C$10,ROW(),"")</f>
        <v/>
      </c>
      <c r="F396" s="32"/>
      <c r="G396" s="30"/>
      <c r="H396" s="30"/>
      <c r="I396" s="30"/>
      <c r="J396" s="30"/>
      <c r="K396" s="30"/>
      <c r="L396" s="31"/>
      <c r="M396" s="30"/>
      <c r="N396" s="31"/>
      <c r="O396" s="32"/>
      <c r="P396" s="30"/>
      <c r="Q396" s="29" t="s">
        <v>197</v>
      </c>
      <c r="R396" s="29" t="s">
        <v>207</v>
      </c>
    </row>
    <row r="397" spans="1:18" x14ac:dyDescent="0.15">
      <c r="A397" s="45">
        <v>391</v>
      </c>
      <c r="B397" s="30"/>
      <c r="C397" s="32"/>
      <c r="D397" s="32" t="str">
        <f>IF(C397=namelist!$C$8,ROW(),"")</f>
        <v/>
      </c>
      <c r="E397" s="32" t="str">
        <f>IF(C397=namelist!$C$10,ROW(),"")</f>
        <v/>
      </c>
      <c r="F397" s="32"/>
      <c r="G397" s="30"/>
      <c r="H397" s="30"/>
      <c r="I397" s="30"/>
      <c r="J397" s="30"/>
      <c r="K397" s="30"/>
      <c r="L397" s="31"/>
      <c r="M397" s="30"/>
      <c r="N397" s="31"/>
      <c r="O397" s="32"/>
      <c r="P397" s="30"/>
      <c r="Q397" s="29" t="s">
        <v>199</v>
      </c>
      <c r="R397" s="29" t="s">
        <v>229</v>
      </c>
    </row>
    <row r="398" spans="1:18" x14ac:dyDescent="0.15">
      <c r="A398" s="45">
        <v>392</v>
      </c>
      <c r="B398" s="30"/>
      <c r="C398" s="32"/>
      <c r="D398" s="32" t="str">
        <f>IF(C398=namelist!$C$8,ROW(),"")</f>
        <v/>
      </c>
      <c r="E398" s="32" t="str">
        <f>IF(C398=namelist!$C$10,ROW(),"")</f>
        <v/>
      </c>
      <c r="F398" s="32"/>
      <c r="G398" s="30"/>
      <c r="H398" s="30"/>
      <c r="I398" s="30"/>
      <c r="J398" s="30"/>
      <c r="K398" s="30"/>
      <c r="L398" s="31"/>
      <c r="M398" s="30"/>
      <c r="N398" s="31"/>
      <c r="O398" s="32"/>
      <c r="P398" s="30"/>
      <c r="Q398" s="29" t="s">
        <v>197</v>
      </c>
      <c r="R398" s="29" t="s">
        <v>229</v>
      </c>
    </row>
    <row r="399" spans="1:18" x14ac:dyDescent="0.15">
      <c r="A399" s="45">
        <v>393</v>
      </c>
      <c r="B399" s="30"/>
      <c r="C399" s="32"/>
      <c r="D399" s="32" t="str">
        <f>IF(C399=namelist!$C$8,ROW(),"")</f>
        <v/>
      </c>
      <c r="E399" s="32" t="str">
        <f>IF(C399=namelist!$C$10,ROW(),"")</f>
        <v/>
      </c>
      <c r="F399" s="32"/>
      <c r="G399" s="30"/>
      <c r="H399" s="30"/>
      <c r="I399" s="30"/>
      <c r="J399" s="30"/>
      <c r="K399" s="30"/>
      <c r="L399" s="31"/>
      <c r="M399" s="30"/>
      <c r="N399" s="31"/>
      <c r="O399" s="32"/>
      <c r="P399" s="30"/>
      <c r="Q399" s="29" t="s">
        <v>197</v>
      </c>
      <c r="R399" s="29" t="s">
        <v>229</v>
      </c>
    </row>
    <row r="400" spans="1:18" x14ac:dyDescent="0.15">
      <c r="A400" s="45">
        <v>394</v>
      </c>
      <c r="B400" s="30"/>
      <c r="C400" s="32"/>
      <c r="D400" s="32" t="str">
        <f>IF(C400=namelist!$C$8,ROW(),"")</f>
        <v/>
      </c>
      <c r="E400" s="32" t="str">
        <f>IF(C400=namelist!$C$10,ROW(),"")</f>
        <v/>
      </c>
      <c r="F400" s="32"/>
      <c r="G400" s="30"/>
      <c r="H400" s="30"/>
      <c r="I400" s="30"/>
      <c r="J400" s="30"/>
      <c r="K400" s="30"/>
      <c r="L400" s="31"/>
      <c r="M400" s="30"/>
      <c r="N400" s="31"/>
      <c r="O400" s="32"/>
      <c r="P400" s="30"/>
      <c r="Q400" s="29" t="s">
        <v>197</v>
      </c>
      <c r="R400" s="29" t="s">
        <v>229</v>
      </c>
    </row>
    <row r="401" spans="1:18" x14ac:dyDescent="0.15">
      <c r="A401" s="45">
        <v>395</v>
      </c>
      <c r="B401" s="30"/>
      <c r="C401" s="32"/>
      <c r="D401" s="32" t="str">
        <f>IF(C401=namelist!$C$8,ROW(),"")</f>
        <v/>
      </c>
      <c r="E401" s="32" t="str">
        <f>IF(C401=namelist!$C$10,ROW(),"")</f>
        <v/>
      </c>
      <c r="F401" s="32"/>
      <c r="G401" s="30"/>
      <c r="H401" s="30"/>
      <c r="I401" s="30"/>
      <c r="J401" s="30"/>
      <c r="K401" s="30"/>
      <c r="L401" s="31"/>
      <c r="M401" s="30"/>
      <c r="N401" s="31"/>
      <c r="O401" s="32"/>
      <c r="P401" s="30"/>
      <c r="Q401" s="29" t="s">
        <v>195</v>
      </c>
      <c r="R401" s="29" t="s">
        <v>229</v>
      </c>
    </row>
    <row r="402" spans="1:18" x14ac:dyDescent="0.15">
      <c r="A402" s="45">
        <v>396</v>
      </c>
      <c r="B402" s="30"/>
      <c r="C402" s="32"/>
      <c r="D402" s="32" t="str">
        <f>IF(C402=namelist!$C$8,ROW(),"")</f>
        <v/>
      </c>
      <c r="E402" s="32" t="str">
        <f>IF(C402=namelist!$C$10,ROW(),"")</f>
        <v/>
      </c>
      <c r="F402" s="32"/>
      <c r="G402" s="30"/>
      <c r="H402" s="30"/>
      <c r="I402" s="30"/>
      <c r="J402" s="30"/>
      <c r="K402" s="30"/>
      <c r="L402" s="31"/>
      <c r="M402" s="30"/>
      <c r="N402" s="31"/>
      <c r="O402" s="32"/>
      <c r="P402" s="30"/>
      <c r="Q402" s="29" t="s">
        <v>197</v>
      </c>
      <c r="R402" s="29" t="s">
        <v>229</v>
      </c>
    </row>
    <row r="403" spans="1:18" x14ac:dyDescent="0.15">
      <c r="A403" s="45">
        <v>397</v>
      </c>
      <c r="B403" s="30"/>
      <c r="C403" s="32"/>
      <c r="D403" s="32" t="str">
        <f>IF(C403=namelist!$C$8,ROW(),"")</f>
        <v/>
      </c>
      <c r="E403" s="32" t="str">
        <f>IF(C403=namelist!$C$10,ROW(),"")</f>
        <v/>
      </c>
      <c r="F403" s="32"/>
      <c r="G403" s="30"/>
      <c r="H403" s="30"/>
      <c r="I403" s="30"/>
      <c r="J403" s="30"/>
      <c r="K403" s="30"/>
      <c r="L403" s="31"/>
      <c r="M403" s="30"/>
      <c r="N403" s="31"/>
      <c r="O403" s="32"/>
      <c r="P403" s="30"/>
      <c r="Q403" s="29" t="s">
        <v>197</v>
      </c>
      <c r="R403" s="29" t="s">
        <v>229</v>
      </c>
    </row>
    <row r="404" spans="1:18" x14ac:dyDescent="0.15">
      <c r="A404" s="45">
        <v>398</v>
      </c>
      <c r="B404" s="30"/>
      <c r="C404" s="32"/>
      <c r="D404" s="32" t="str">
        <f>IF(C404=namelist!$C$8,ROW(),"")</f>
        <v/>
      </c>
      <c r="E404" s="32" t="str">
        <f>IF(C404=namelist!$C$10,ROW(),"")</f>
        <v/>
      </c>
      <c r="F404" s="32"/>
      <c r="G404" s="30"/>
      <c r="H404" s="30"/>
      <c r="I404" s="30"/>
      <c r="J404" s="30"/>
      <c r="K404" s="30"/>
      <c r="L404" s="31"/>
      <c r="M404" s="30"/>
      <c r="N404" s="31"/>
      <c r="O404" s="32"/>
      <c r="P404" s="30"/>
      <c r="Q404" s="29" t="s">
        <v>197</v>
      </c>
      <c r="R404" s="29" t="s">
        <v>229</v>
      </c>
    </row>
    <row r="405" spans="1:18" x14ac:dyDescent="0.15">
      <c r="A405" s="45">
        <v>399</v>
      </c>
      <c r="B405" s="30"/>
      <c r="C405" s="32"/>
      <c r="D405" s="32" t="str">
        <f>IF(C405=namelist!$C$8,ROW(),"")</f>
        <v/>
      </c>
      <c r="E405" s="32" t="str">
        <f>IF(C405=namelist!$C$10,ROW(),"")</f>
        <v/>
      </c>
      <c r="F405" s="32"/>
      <c r="G405" s="30"/>
      <c r="H405" s="30"/>
      <c r="I405" s="30"/>
      <c r="J405" s="30"/>
      <c r="K405" s="30"/>
      <c r="L405" s="31"/>
      <c r="M405" s="30"/>
      <c r="N405" s="31"/>
      <c r="O405" s="32"/>
      <c r="P405" s="30"/>
      <c r="Q405" s="29" t="s">
        <v>197</v>
      </c>
      <c r="R405" s="29" t="s">
        <v>229</v>
      </c>
    </row>
    <row r="406" spans="1:18" x14ac:dyDescent="0.15">
      <c r="A406" s="45">
        <v>400</v>
      </c>
      <c r="B406" s="30"/>
      <c r="C406" s="32"/>
      <c r="D406" s="32" t="str">
        <f>IF(C406=namelist!$C$8,ROW(),"")</f>
        <v/>
      </c>
      <c r="E406" s="32" t="str">
        <f>IF(C406=namelist!$C$10,ROW(),"")</f>
        <v/>
      </c>
      <c r="F406" s="32"/>
      <c r="G406" s="30"/>
      <c r="H406" s="30"/>
      <c r="I406" s="30"/>
      <c r="J406" s="30"/>
      <c r="K406" s="30"/>
      <c r="L406" s="31"/>
      <c r="M406" s="30"/>
      <c r="N406" s="31"/>
      <c r="O406" s="32"/>
      <c r="P406" s="30"/>
      <c r="Q406" s="29" t="s">
        <v>197</v>
      </c>
      <c r="R406" s="29" t="s">
        <v>229</v>
      </c>
    </row>
    <row r="407" spans="1:18" x14ac:dyDescent="0.15">
      <c r="A407" s="45">
        <v>401</v>
      </c>
      <c r="B407" s="30"/>
      <c r="C407" s="32"/>
      <c r="D407" s="32" t="str">
        <f>IF(C407=namelist!$C$8,ROW(),"")</f>
        <v/>
      </c>
      <c r="E407" s="32" t="str">
        <f>IF(C407=namelist!$C$10,ROW(),"")</f>
        <v/>
      </c>
      <c r="F407" s="32"/>
      <c r="G407" s="30"/>
      <c r="H407" s="30"/>
      <c r="I407" s="30"/>
      <c r="J407" s="30"/>
      <c r="K407" s="30"/>
      <c r="L407" s="31"/>
      <c r="M407" s="30"/>
      <c r="N407" s="31"/>
      <c r="O407" s="32"/>
      <c r="P407" s="30"/>
      <c r="Q407" s="29" t="s">
        <v>197</v>
      </c>
      <c r="R407" s="29" t="s">
        <v>229</v>
      </c>
    </row>
    <row r="408" spans="1:18" x14ac:dyDescent="0.15">
      <c r="A408" s="45">
        <v>402</v>
      </c>
      <c r="B408" s="30"/>
      <c r="C408" s="32"/>
      <c r="D408" s="32" t="str">
        <f>IF(C408=namelist!$C$8,ROW(),"")</f>
        <v/>
      </c>
      <c r="E408" s="32" t="str">
        <f>IF(C408=namelist!$C$10,ROW(),"")</f>
        <v/>
      </c>
      <c r="F408" s="32"/>
      <c r="G408" s="30"/>
      <c r="H408" s="30"/>
      <c r="I408" s="30"/>
      <c r="J408" s="30"/>
      <c r="K408" s="30"/>
      <c r="L408" s="31"/>
      <c r="M408" s="30"/>
      <c r="N408" s="31"/>
      <c r="O408" s="32"/>
      <c r="P408" s="30"/>
      <c r="Q408" s="29" t="s">
        <v>197</v>
      </c>
      <c r="R408" s="29" t="s">
        <v>229</v>
      </c>
    </row>
    <row r="409" spans="1:18" x14ac:dyDescent="0.15">
      <c r="A409" s="45">
        <v>403</v>
      </c>
      <c r="B409" s="30"/>
      <c r="C409" s="32"/>
      <c r="D409" s="32" t="str">
        <f>IF(C409=namelist!$C$8,ROW(),"")</f>
        <v/>
      </c>
      <c r="E409" s="32" t="str">
        <f>IF(C409=namelist!$C$10,ROW(),"")</f>
        <v/>
      </c>
      <c r="F409" s="32"/>
      <c r="G409" s="30"/>
      <c r="H409" s="30"/>
      <c r="I409" s="30"/>
      <c r="J409" s="30"/>
      <c r="K409" s="30"/>
      <c r="L409" s="31"/>
      <c r="M409" s="30"/>
      <c r="N409" s="31"/>
      <c r="O409" s="32"/>
      <c r="P409" s="30"/>
      <c r="Q409" s="29" t="s">
        <v>197</v>
      </c>
      <c r="R409" s="29" t="s">
        <v>229</v>
      </c>
    </row>
    <row r="410" spans="1:18" x14ac:dyDescent="0.15">
      <c r="A410" s="45">
        <v>404</v>
      </c>
      <c r="B410" s="30"/>
      <c r="C410" s="32"/>
      <c r="D410" s="32" t="str">
        <f>IF(C410=namelist!$C$8,ROW(),"")</f>
        <v/>
      </c>
      <c r="E410" s="32" t="str">
        <f>IF(C410=namelist!$C$10,ROW(),"")</f>
        <v/>
      </c>
      <c r="F410" s="32"/>
      <c r="G410" s="30"/>
      <c r="H410" s="30"/>
      <c r="I410" s="30"/>
      <c r="J410" s="30"/>
      <c r="K410" s="30"/>
      <c r="L410" s="31"/>
      <c r="M410" s="30"/>
      <c r="N410" s="31"/>
      <c r="O410" s="32"/>
      <c r="P410" s="30"/>
      <c r="Q410" s="29" t="s">
        <v>197</v>
      </c>
      <c r="R410" s="29" t="s">
        <v>229</v>
      </c>
    </row>
    <row r="411" spans="1:18" x14ac:dyDescent="0.15">
      <c r="A411" s="45">
        <v>405</v>
      </c>
      <c r="B411" s="30"/>
      <c r="C411" s="32"/>
      <c r="D411" s="32" t="str">
        <f>IF(C411=namelist!$C$8,ROW(),"")</f>
        <v/>
      </c>
      <c r="E411" s="32" t="str">
        <f>IF(C411=namelist!$C$10,ROW(),"")</f>
        <v/>
      </c>
      <c r="F411" s="32"/>
      <c r="G411" s="30"/>
      <c r="H411" s="30"/>
      <c r="I411" s="30"/>
      <c r="J411" s="30"/>
      <c r="K411" s="30"/>
      <c r="L411" s="31"/>
      <c r="M411" s="30"/>
      <c r="N411" s="31"/>
      <c r="O411" s="32"/>
      <c r="P411" s="30"/>
      <c r="Q411" s="29" t="s">
        <v>197</v>
      </c>
      <c r="R411" s="29" t="s">
        <v>200</v>
      </c>
    </row>
    <row r="412" spans="1:18" x14ac:dyDescent="0.15">
      <c r="A412" s="45">
        <v>406</v>
      </c>
      <c r="B412" s="30"/>
      <c r="C412" s="32"/>
      <c r="D412" s="32" t="str">
        <f>IF(C412=namelist!$C$8,ROW(),"")</f>
        <v/>
      </c>
      <c r="E412" s="32" t="str">
        <f>IF(C412=namelist!$C$10,ROW(),"")</f>
        <v/>
      </c>
      <c r="F412" s="32"/>
      <c r="G412" s="30"/>
      <c r="H412" s="30"/>
      <c r="I412" s="30"/>
      <c r="J412" s="30"/>
      <c r="K412" s="30"/>
      <c r="L412" s="31"/>
      <c r="M412" s="30"/>
      <c r="N412" s="31"/>
      <c r="O412" s="32"/>
      <c r="P412" s="30"/>
      <c r="Q412" s="29" t="s">
        <v>197</v>
      </c>
      <c r="R412" s="29" t="s">
        <v>200</v>
      </c>
    </row>
    <row r="413" spans="1:18" x14ac:dyDescent="0.15">
      <c r="A413" s="45">
        <v>407</v>
      </c>
      <c r="B413" s="30"/>
      <c r="C413" s="32"/>
      <c r="D413" s="32" t="str">
        <f>IF(C413=namelist!$C$8,ROW(),"")</f>
        <v/>
      </c>
      <c r="E413" s="32" t="str">
        <f>IF(C413=namelist!$C$10,ROW(),"")</f>
        <v/>
      </c>
      <c r="F413" s="32"/>
      <c r="G413" s="30"/>
      <c r="H413" s="30"/>
      <c r="I413" s="30"/>
      <c r="J413" s="30"/>
      <c r="K413" s="30"/>
      <c r="L413" s="31"/>
      <c r="M413" s="30"/>
      <c r="N413" s="31"/>
      <c r="O413" s="32"/>
      <c r="P413" s="30"/>
      <c r="Q413" s="29" t="s">
        <v>197</v>
      </c>
      <c r="R413" s="29" t="s">
        <v>200</v>
      </c>
    </row>
    <row r="414" spans="1:18" x14ac:dyDescent="0.15">
      <c r="A414" s="45">
        <v>408</v>
      </c>
      <c r="B414" s="30"/>
      <c r="C414" s="32"/>
      <c r="D414" s="32" t="str">
        <f>IF(C414=namelist!$C$8,ROW(),"")</f>
        <v/>
      </c>
      <c r="E414" s="32" t="str">
        <f>IF(C414=namelist!$C$10,ROW(),"")</f>
        <v/>
      </c>
      <c r="F414" s="32"/>
      <c r="G414" s="30"/>
      <c r="H414" s="30"/>
      <c r="I414" s="30"/>
      <c r="J414" s="30"/>
      <c r="K414" s="30"/>
      <c r="L414" s="31"/>
      <c r="M414" s="30"/>
      <c r="N414" s="31"/>
      <c r="O414" s="32"/>
      <c r="P414" s="30"/>
      <c r="Q414" s="29" t="s">
        <v>197</v>
      </c>
      <c r="R414" s="29" t="s">
        <v>200</v>
      </c>
    </row>
    <row r="415" spans="1:18" x14ac:dyDescent="0.15">
      <c r="A415" s="45">
        <v>409</v>
      </c>
      <c r="B415" s="30"/>
      <c r="C415" s="32"/>
      <c r="D415" s="32" t="str">
        <f>IF(C415=namelist!$C$8,ROW(),"")</f>
        <v/>
      </c>
      <c r="E415" s="32" t="str">
        <f>IF(C415=namelist!$C$10,ROW(),"")</f>
        <v/>
      </c>
      <c r="F415" s="32"/>
      <c r="G415" s="30"/>
      <c r="H415" s="30"/>
      <c r="I415" s="30"/>
      <c r="J415" s="30"/>
      <c r="K415" s="30"/>
      <c r="L415" s="31"/>
      <c r="M415" s="30"/>
      <c r="N415" s="31"/>
      <c r="O415" s="32"/>
      <c r="P415" s="30"/>
      <c r="Q415" s="29" t="s">
        <v>195</v>
      </c>
      <c r="R415" s="29" t="s">
        <v>200</v>
      </c>
    </row>
    <row r="416" spans="1:18" x14ac:dyDescent="0.15">
      <c r="A416" s="45">
        <v>410</v>
      </c>
      <c r="B416" s="30"/>
      <c r="C416" s="32"/>
      <c r="D416" s="32" t="str">
        <f>IF(C416=namelist!$C$8,ROW(),"")</f>
        <v/>
      </c>
      <c r="E416" s="32" t="str">
        <f>IF(C416=namelist!$C$10,ROW(),"")</f>
        <v/>
      </c>
      <c r="F416" s="32"/>
      <c r="G416" s="30"/>
      <c r="H416" s="30"/>
      <c r="I416" s="30"/>
      <c r="J416" s="30"/>
      <c r="K416" s="30"/>
      <c r="L416" s="31"/>
      <c r="M416" s="30"/>
      <c r="N416" s="31"/>
      <c r="O416" s="32"/>
      <c r="P416" s="30"/>
      <c r="Q416" s="29" t="s">
        <v>197</v>
      </c>
      <c r="R416" s="29" t="s">
        <v>200</v>
      </c>
    </row>
    <row r="417" spans="1:18" x14ac:dyDescent="0.15">
      <c r="A417" s="45">
        <v>411</v>
      </c>
      <c r="B417" s="30"/>
      <c r="C417" s="32"/>
      <c r="D417" s="32" t="str">
        <f>IF(C417=namelist!$C$8,ROW(),"")</f>
        <v/>
      </c>
      <c r="E417" s="32" t="str">
        <f>IF(C417=namelist!$C$10,ROW(),"")</f>
        <v/>
      </c>
      <c r="F417" s="32"/>
      <c r="G417" s="30"/>
      <c r="H417" s="30"/>
      <c r="I417" s="30"/>
      <c r="J417" s="30"/>
      <c r="K417" s="30"/>
      <c r="L417" s="31"/>
      <c r="M417" s="30"/>
      <c r="N417" s="31"/>
      <c r="O417" s="32"/>
      <c r="P417" s="30"/>
      <c r="Q417" s="29" t="s">
        <v>197</v>
      </c>
      <c r="R417" s="29" t="s">
        <v>200</v>
      </c>
    </row>
    <row r="418" spans="1:18" x14ac:dyDescent="0.15">
      <c r="A418" s="45">
        <v>412</v>
      </c>
      <c r="B418" s="30"/>
      <c r="C418" s="32"/>
      <c r="D418" s="32" t="str">
        <f>IF(C418=namelist!$C$8,ROW(),"")</f>
        <v/>
      </c>
      <c r="E418" s="32" t="str">
        <f>IF(C418=namelist!$C$10,ROW(),"")</f>
        <v/>
      </c>
      <c r="F418" s="32"/>
      <c r="G418" s="30"/>
      <c r="H418" s="30"/>
      <c r="I418" s="30"/>
      <c r="J418" s="30"/>
      <c r="K418" s="30"/>
      <c r="L418" s="31"/>
      <c r="M418" s="30"/>
      <c r="N418" s="31"/>
      <c r="O418" s="32"/>
      <c r="P418" s="30"/>
      <c r="Q418" s="29" t="s">
        <v>197</v>
      </c>
      <c r="R418" s="29" t="s">
        <v>200</v>
      </c>
    </row>
    <row r="419" spans="1:18" x14ac:dyDescent="0.15">
      <c r="A419" s="45">
        <v>413</v>
      </c>
      <c r="B419" s="30"/>
      <c r="C419" s="32"/>
      <c r="D419" s="32" t="str">
        <f>IF(C419=namelist!$C$8,ROW(),"")</f>
        <v/>
      </c>
      <c r="E419" s="32" t="str">
        <f>IF(C419=namelist!$C$10,ROW(),"")</f>
        <v/>
      </c>
      <c r="F419" s="32"/>
      <c r="G419" s="30"/>
      <c r="H419" s="30"/>
      <c r="I419" s="30"/>
      <c r="J419" s="30"/>
      <c r="K419" s="30"/>
      <c r="L419" s="31"/>
      <c r="M419" s="30"/>
      <c r="N419" s="31"/>
      <c r="O419" s="32"/>
      <c r="P419" s="30"/>
      <c r="Q419" s="29" t="s">
        <v>197</v>
      </c>
      <c r="R419" s="29" t="s">
        <v>200</v>
      </c>
    </row>
    <row r="420" spans="1:18" x14ac:dyDescent="0.15">
      <c r="A420" s="45">
        <v>414</v>
      </c>
      <c r="B420" s="30"/>
      <c r="C420" s="32"/>
      <c r="D420" s="32" t="str">
        <f>IF(C420=namelist!$C$8,ROW(),"")</f>
        <v/>
      </c>
      <c r="E420" s="32" t="str">
        <f>IF(C420=namelist!$C$10,ROW(),"")</f>
        <v/>
      </c>
      <c r="F420" s="32"/>
      <c r="G420" s="30"/>
      <c r="H420" s="30"/>
      <c r="I420" s="30"/>
      <c r="J420" s="30"/>
      <c r="K420" s="30"/>
      <c r="L420" s="31"/>
      <c r="M420" s="30"/>
      <c r="N420" s="31"/>
      <c r="O420" s="32"/>
      <c r="P420" s="30"/>
      <c r="Q420" s="29" t="s">
        <v>197</v>
      </c>
      <c r="R420" s="29" t="s">
        <v>200</v>
      </c>
    </row>
    <row r="421" spans="1:18" x14ac:dyDescent="0.15">
      <c r="A421" s="45">
        <v>415</v>
      </c>
      <c r="B421" s="30"/>
      <c r="C421" s="32"/>
      <c r="D421" s="32" t="str">
        <f>IF(C421=namelist!$C$8,ROW(),"")</f>
        <v/>
      </c>
      <c r="E421" s="32" t="str">
        <f>IF(C421=namelist!$C$10,ROW(),"")</f>
        <v/>
      </c>
      <c r="F421" s="32"/>
      <c r="G421" s="30"/>
      <c r="H421" s="30"/>
      <c r="I421" s="30"/>
      <c r="J421" s="30"/>
      <c r="K421" s="30"/>
      <c r="L421" s="31"/>
      <c r="M421" s="30"/>
      <c r="N421" s="31"/>
      <c r="O421" s="32"/>
      <c r="P421" s="30"/>
      <c r="Q421" s="29" t="s">
        <v>197</v>
      </c>
      <c r="R421" s="29" t="s">
        <v>200</v>
      </c>
    </row>
    <row r="422" spans="1:18" x14ac:dyDescent="0.15">
      <c r="A422" s="45">
        <v>416</v>
      </c>
      <c r="B422" s="30"/>
      <c r="C422" s="32"/>
      <c r="D422" s="32" t="str">
        <f>IF(C422=namelist!$C$8,ROW(),"")</f>
        <v/>
      </c>
      <c r="E422" s="32" t="str">
        <f>IF(C422=namelist!$C$10,ROW(),"")</f>
        <v/>
      </c>
      <c r="F422" s="32"/>
      <c r="G422" s="30"/>
      <c r="H422" s="30"/>
      <c r="I422" s="30"/>
      <c r="J422" s="30"/>
      <c r="K422" s="30"/>
      <c r="L422" s="31"/>
      <c r="M422" s="30"/>
      <c r="N422" s="31"/>
      <c r="O422" s="32"/>
      <c r="P422" s="30"/>
      <c r="Q422" s="29" t="s">
        <v>197</v>
      </c>
      <c r="R422" s="29" t="s">
        <v>200</v>
      </c>
    </row>
    <row r="423" spans="1:18" x14ac:dyDescent="0.15">
      <c r="A423" s="45">
        <v>417</v>
      </c>
      <c r="B423" s="30"/>
      <c r="C423" s="32"/>
      <c r="D423" s="32" t="str">
        <f>IF(C423=namelist!$C$8,ROW(),"")</f>
        <v/>
      </c>
      <c r="E423" s="32" t="str">
        <f>IF(C423=namelist!$C$10,ROW(),"")</f>
        <v/>
      </c>
      <c r="F423" s="32"/>
      <c r="G423" s="30"/>
      <c r="H423" s="30"/>
      <c r="I423" s="30"/>
      <c r="J423" s="30"/>
      <c r="K423" s="30"/>
      <c r="L423" s="31"/>
      <c r="M423" s="30"/>
      <c r="N423" s="31"/>
      <c r="O423" s="32"/>
      <c r="P423" s="30"/>
      <c r="Q423" s="29" t="s">
        <v>197</v>
      </c>
      <c r="R423" s="29" t="s">
        <v>200</v>
      </c>
    </row>
    <row r="424" spans="1:18" x14ac:dyDescent="0.15">
      <c r="A424" s="45">
        <v>418</v>
      </c>
      <c r="B424" s="30"/>
      <c r="C424" s="32"/>
      <c r="D424" s="32" t="str">
        <f>IF(C424=namelist!$C$8,ROW(),"")</f>
        <v/>
      </c>
      <c r="E424" s="32" t="str">
        <f>IF(C424=namelist!$C$10,ROW(),"")</f>
        <v/>
      </c>
      <c r="F424" s="32"/>
      <c r="G424" s="30"/>
      <c r="H424" s="30"/>
      <c r="I424" s="30"/>
      <c r="J424" s="30"/>
      <c r="K424" s="30"/>
      <c r="L424" s="31"/>
      <c r="M424" s="30"/>
      <c r="N424" s="31"/>
      <c r="O424" s="32"/>
      <c r="P424" s="30"/>
      <c r="Q424" s="29" t="s">
        <v>197</v>
      </c>
      <c r="R424" s="29" t="s">
        <v>200</v>
      </c>
    </row>
    <row r="425" spans="1:18" x14ac:dyDescent="0.15">
      <c r="A425" s="45">
        <v>419</v>
      </c>
      <c r="B425" s="30"/>
      <c r="C425" s="32"/>
      <c r="D425" s="32" t="str">
        <f>IF(C425=namelist!$C$8,ROW(),"")</f>
        <v/>
      </c>
      <c r="E425" s="32" t="str">
        <f>IF(C425=namelist!$C$10,ROW(),"")</f>
        <v/>
      </c>
      <c r="F425" s="32"/>
      <c r="G425" s="30"/>
      <c r="H425" s="30"/>
      <c r="I425" s="30"/>
      <c r="J425" s="30"/>
      <c r="K425" s="30"/>
      <c r="L425" s="31"/>
      <c r="M425" s="30"/>
      <c r="N425" s="31"/>
      <c r="O425" s="32"/>
      <c r="P425" s="30"/>
      <c r="Q425" s="29" t="s">
        <v>197</v>
      </c>
      <c r="R425" s="29" t="s">
        <v>204</v>
      </c>
    </row>
    <row r="426" spans="1:18" x14ac:dyDescent="0.15">
      <c r="A426" s="45">
        <v>420</v>
      </c>
      <c r="B426" s="30"/>
      <c r="C426" s="32"/>
      <c r="D426" s="32" t="str">
        <f>IF(C426=namelist!$C$8,ROW(),"")</f>
        <v/>
      </c>
      <c r="E426" s="32" t="str">
        <f>IF(C426=namelist!$C$10,ROW(),"")</f>
        <v/>
      </c>
      <c r="F426" s="32"/>
      <c r="G426" s="30"/>
      <c r="H426" s="30"/>
      <c r="I426" s="30"/>
      <c r="J426" s="30"/>
      <c r="K426" s="30"/>
      <c r="L426" s="31"/>
      <c r="M426" s="30"/>
      <c r="N426" s="31"/>
      <c r="O426" s="32"/>
      <c r="P426" s="30"/>
      <c r="Q426" s="29" t="s">
        <v>195</v>
      </c>
      <c r="R426" s="29" t="s">
        <v>204</v>
      </c>
    </row>
    <row r="427" spans="1:18" x14ac:dyDescent="0.15">
      <c r="A427" s="45">
        <v>421</v>
      </c>
      <c r="B427" s="30"/>
      <c r="C427" s="32"/>
      <c r="D427" s="32" t="str">
        <f>IF(C427=namelist!$C$8,ROW(),"")</f>
        <v/>
      </c>
      <c r="E427" s="32" t="str">
        <f>IF(C427=namelist!$C$10,ROW(),"")</f>
        <v/>
      </c>
      <c r="F427" s="32"/>
      <c r="G427" s="30"/>
      <c r="H427" s="30"/>
      <c r="I427" s="30"/>
      <c r="J427" s="30"/>
      <c r="K427" s="30"/>
      <c r="L427" s="31"/>
      <c r="M427" s="30"/>
      <c r="N427" s="31"/>
      <c r="O427" s="32"/>
      <c r="P427" s="30"/>
      <c r="Q427" s="29" t="s">
        <v>197</v>
      </c>
      <c r="R427" s="29" t="s">
        <v>204</v>
      </c>
    </row>
    <row r="428" spans="1:18" x14ac:dyDescent="0.15">
      <c r="A428" s="45">
        <v>422</v>
      </c>
      <c r="B428" s="30"/>
      <c r="C428" s="32"/>
      <c r="D428" s="32" t="str">
        <f>IF(C428=namelist!$C$8,ROW(),"")</f>
        <v/>
      </c>
      <c r="E428" s="32" t="str">
        <f>IF(C428=namelist!$C$10,ROW(),"")</f>
        <v/>
      </c>
      <c r="F428" s="32"/>
      <c r="G428" s="30"/>
      <c r="H428" s="30"/>
      <c r="I428" s="30"/>
      <c r="J428" s="30"/>
      <c r="K428" s="30"/>
      <c r="L428" s="31"/>
      <c r="M428" s="30"/>
      <c r="N428" s="31"/>
      <c r="O428" s="32"/>
      <c r="P428" s="30"/>
      <c r="Q428" s="29" t="s">
        <v>197</v>
      </c>
      <c r="R428" s="29" t="s">
        <v>204</v>
      </c>
    </row>
    <row r="429" spans="1:18" x14ac:dyDescent="0.15">
      <c r="A429" s="45">
        <v>423</v>
      </c>
      <c r="B429" s="30"/>
      <c r="C429" s="32"/>
      <c r="D429" s="32" t="str">
        <f>IF(C429=namelist!$C$8,ROW(),"")</f>
        <v/>
      </c>
      <c r="E429" s="32" t="str">
        <f>IF(C429=namelist!$C$10,ROW(),"")</f>
        <v/>
      </c>
      <c r="F429" s="32"/>
      <c r="G429" s="30"/>
      <c r="H429" s="30"/>
      <c r="I429" s="30"/>
      <c r="J429" s="30"/>
      <c r="K429" s="30"/>
      <c r="L429" s="31"/>
      <c r="M429" s="30"/>
      <c r="N429" s="31"/>
      <c r="O429" s="32"/>
      <c r="P429" s="30"/>
      <c r="Q429" s="29" t="s">
        <v>197</v>
      </c>
      <c r="R429" s="29" t="s">
        <v>204</v>
      </c>
    </row>
    <row r="430" spans="1:18" x14ac:dyDescent="0.15">
      <c r="A430" s="45">
        <v>424</v>
      </c>
      <c r="B430" s="30"/>
      <c r="C430" s="32"/>
      <c r="D430" s="32" t="str">
        <f>IF(C430=namelist!$C$8,ROW(),"")</f>
        <v/>
      </c>
      <c r="E430" s="32" t="str">
        <f>IF(C430=namelist!$C$10,ROW(),"")</f>
        <v/>
      </c>
      <c r="F430" s="32"/>
      <c r="G430" s="30"/>
      <c r="H430" s="30"/>
      <c r="I430" s="30"/>
      <c r="J430" s="30"/>
      <c r="K430" s="30"/>
      <c r="L430" s="31"/>
      <c r="M430" s="30"/>
      <c r="N430" s="31"/>
      <c r="O430" s="32"/>
      <c r="P430" s="30"/>
      <c r="Q430" s="29" t="s">
        <v>197</v>
      </c>
      <c r="R430" s="29" t="s">
        <v>204</v>
      </c>
    </row>
    <row r="431" spans="1:18" x14ac:dyDescent="0.15">
      <c r="A431" s="45">
        <v>425</v>
      </c>
      <c r="B431" s="30"/>
      <c r="C431" s="32"/>
      <c r="D431" s="32" t="str">
        <f>IF(C431=namelist!$C$8,ROW(),"")</f>
        <v/>
      </c>
      <c r="E431" s="32" t="str">
        <f>IF(C431=namelist!$C$10,ROW(),"")</f>
        <v/>
      </c>
      <c r="F431" s="32"/>
      <c r="G431" s="30"/>
      <c r="H431" s="30"/>
      <c r="I431" s="30"/>
      <c r="J431" s="30"/>
      <c r="K431" s="30"/>
      <c r="L431" s="31"/>
      <c r="M431" s="30"/>
      <c r="N431" s="31"/>
      <c r="O431" s="32"/>
      <c r="P431" s="30"/>
      <c r="Q431" s="29" t="s">
        <v>197</v>
      </c>
      <c r="R431" s="29" t="s">
        <v>204</v>
      </c>
    </row>
    <row r="432" spans="1:18" x14ac:dyDescent="0.15">
      <c r="A432" s="45">
        <v>426</v>
      </c>
      <c r="B432" s="30"/>
      <c r="C432" s="32"/>
      <c r="D432" s="32" t="str">
        <f>IF(C432=namelist!$C$8,ROW(),"")</f>
        <v/>
      </c>
      <c r="E432" s="32" t="str">
        <f>IF(C432=namelist!$C$10,ROW(),"")</f>
        <v/>
      </c>
      <c r="F432" s="32"/>
      <c r="G432" s="30"/>
      <c r="H432" s="30"/>
      <c r="I432" s="30"/>
      <c r="J432" s="30"/>
      <c r="K432" s="30"/>
      <c r="L432" s="31"/>
      <c r="M432" s="30"/>
      <c r="N432" s="31"/>
      <c r="O432" s="32"/>
      <c r="P432" s="30"/>
      <c r="Q432" s="29" t="s">
        <v>197</v>
      </c>
      <c r="R432" s="29" t="s">
        <v>204</v>
      </c>
    </row>
    <row r="433" spans="1:18" x14ac:dyDescent="0.15">
      <c r="A433" s="45">
        <v>427</v>
      </c>
      <c r="B433" s="30"/>
      <c r="C433" s="32"/>
      <c r="D433" s="32" t="str">
        <f>IF(C433=namelist!$C$8,ROW(),"")</f>
        <v/>
      </c>
      <c r="E433" s="32" t="str">
        <f>IF(C433=namelist!$C$10,ROW(),"")</f>
        <v/>
      </c>
      <c r="F433" s="32"/>
      <c r="G433" s="30"/>
      <c r="H433" s="30"/>
      <c r="I433" s="30"/>
      <c r="J433" s="30"/>
      <c r="K433" s="30"/>
      <c r="L433" s="31"/>
      <c r="M433" s="30"/>
      <c r="N433" s="31"/>
      <c r="O433" s="32"/>
      <c r="P433" s="30"/>
      <c r="Q433" s="29" t="s">
        <v>197</v>
      </c>
      <c r="R433" s="29" t="s">
        <v>204</v>
      </c>
    </row>
    <row r="434" spans="1:18" x14ac:dyDescent="0.15">
      <c r="A434" s="45">
        <v>428</v>
      </c>
      <c r="B434" s="30"/>
      <c r="C434" s="32"/>
      <c r="D434" s="32" t="str">
        <f>IF(C434=namelist!$C$8,ROW(),"")</f>
        <v/>
      </c>
      <c r="E434" s="32" t="str">
        <f>IF(C434=namelist!$C$10,ROW(),"")</f>
        <v/>
      </c>
      <c r="F434" s="32"/>
      <c r="G434" s="30"/>
      <c r="H434" s="30"/>
      <c r="I434" s="30"/>
      <c r="J434" s="30"/>
      <c r="K434" s="30"/>
      <c r="L434" s="31"/>
      <c r="M434" s="30"/>
      <c r="N434" s="31"/>
      <c r="O434" s="32"/>
      <c r="P434" s="30"/>
      <c r="Q434" s="29" t="s">
        <v>197</v>
      </c>
      <c r="R434" s="29" t="s">
        <v>204</v>
      </c>
    </row>
    <row r="435" spans="1:18" x14ac:dyDescent="0.15">
      <c r="A435" s="45">
        <v>429</v>
      </c>
      <c r="B435" s="30"/>
      <c r="C435" s="32"/>
      <c r="D435" s="32" t="str">
        <f>IF(C435=namelist!$C$8,ROW(),"")</f>
        <v/>
      </c>
      <c r="E435" s="32" t="str">
        <f>IF(C435=namelist!$C$10,ROW(),"")</f>
        <v/>
      </c>
      <c r="F435" s="32"/>
      <c r="G435" s="30"/>
      <c r="H435" s="30"/>
      <c r="I435" s="30"/>
      <c r="J435" s="30"/>
      <c r="K435" s="30"/>
      <c r="L435" s="31"/>
      <c r="M435" s="30"/>
      <c r="N435" s="31"/>
      <c r="O435" s="32"/>
      <c r="P435" s="30"/>
      <c r="Q435" s="29" t="s">
        <v>197</v>
      </c>
      <c r="R435" s="29" t="s">
        <v>204</v>
      </c>
    </row>
    <row r="436" spans="1:18" x14ac:dyDescent="0.15">
      <c r="A436" s="45">
        <v>430</v>
      </c>
      <c r="B436" s="30"/>
      <c r="C436" s="32"/>
      <c r="D436" s="32" t="str">
        <f>IF(C436=namelist!$C$8,ROW(),"")</f>
        <v/>
      </c>
      <c r="E436" s="32" t="str">
        <f>IF(C436=namelist!$C$10,ROW(),"")</f>
        <v/>
      </c>
      <c r="F436" s="32"/>
      <c r="G436" s="30"/>
      <c r="H436" s="30"/>
      <c r="I436" s="30"/>
      <c r="J436" s="30"/>
      <c r="K436" s="30"/>
      <c r="L436" s="31"/>
      <c r="M436" s="30"/>
      <c r="N436" s="31"/>
      <c r="O436" s="32"/>
      <c r="P436" s="30"/>
      <c r="Q436" s="29" t="s">
        <v>197</v>
      </c>
      <c r="R436" s="29" t="s">
        <v>204</v>
      </c>
    </row>
    <row r="437" spans="1:18" x14ac:dyDescent="0.15">
      <c r="A437" s="45">
        <v>431</v>
      </c>
      <c r="B437" s="30"/>
      <c r="C437" s="32"/>
      <c r="D437" s="32" t="str">
        <f>IF(C437=namelist!$C$8,ROW(),"")</f>
        <v/>
      </c>
      <c r="E437" s="32" t="str">
        <f>IF(C437=namelist!$C$10,ROW(),"")</f>
        <v/>
      </c>
      <c r="F437" s="32"/>
      <c r="G437" s="30"/>
      <c r="H437" s="30"/>
      <c r="I437" s="30"/>
      <c r="J437" s="30"/>
      <c r="K437" s="30"/>
      <c r="L437" s="31"/>
      <c r="M437" s="30"/>
      <c r="N437" s="31"/>
      <c r="O437" s="32"/>
      <c r="P437" s="30"/>
      <c r="Q437" s="29" t="s">
        <v>197</v>
      </c>
      <c r="R437" s="29" t="s">
        <v>204</v>
      </c>
    </row>
    <row r="438" spans="1:18" x14ac:dyDescent="0.15">
      <c r="A438" s="45">
        <v>432</v>
      </c>
      <c r="B438" s="30"/>
      <c r="C438" s="32"/>
      <c r="D438" s="32" t="str">
        <f>IF(C438=namelist!$C$8,ROW(),"")</f>
        <v/>
      </c>
      <c r="E438" s="32" t="str">
        <f>IF(C438=namelist!$C$10,ROW(),"")</f>
        <v/>
      </c>
      <c r="F438" s="32"/>
      <c r="G438" s="30"/>
      <c r="H438" s="30"/>
      <c r="I438" s="30"/>
      <c r="J438" s="30"/>
      <c r="K438" s="30"/>
      <c r="L438" s="31"/>
      <c r="M438" s="30"/>
      <c r="N438" s="31"/>
      <c r="O438" s="32"/>
      <c r="P438" s="30"/>
      <c r="Q438" s="29" t="s">
        <v>197</v>
      </c>
      <c r="R438" s="29" t="s">
        <v>204</v>
      </c>
    </row>
    <row r="439" spans="1:18" x14ac:dyDescent="0.15">
      <c r="A439" s="45">
        <v>433</v>
      </c>
      <c r="B439" s="30"/>
      <c r="C439" s="32"/>
      <c r="D439" s="32" t="str">
        <f>IF(C439=namelist!$C$8,ROW(),"")</f>
        <v/>
      </c>
      <c r="E439" s="32" t="str">
        <f>IF(C439=namelist!$C$10,ROW(),"")</f>
        <v/>
      </c>
      <c r="F439" s="32"/>
      <c r="G439" s="30"/>
      <c r="H439" s="30"/>
      <c r="I439" s="30"/>
      <c r="J439" s="30"/>
      <c r="K439" s="30"/>
      <c r="L439" s="31"/>
      <c r="M439" s="30"/>
      <c r="N439" s="31"/>
      <c r="O439" s="32"/>
      <c r="P439" s="30"/>
      <c r="Q439" s="29" t="s">
        <v>197</v>
      </c>
      <c r="R439" s="29" t="s">
        <v>231</v>
      </c>
    </row>
    <row r="440" spans="1:18" x14ac:dyDescent="0.15">
      <c r="A440" s="45">
        <v>434</v>
      </c>
      <c r="B440" s="30"/>
      <c r="C440" s="32"/>
      <c r="D440" s="32" t="str">
        <f>IF(C440=namelist!$C$8,ROW(),"")</f>
        <v/>
      </c>
      <c r="E440" s="32" t="str">
        <f>IF(C440=namelist!$C$10,ROW(),"")</f>
        <v/>
      </c>
      <c r="F440" s="32"/>
      <c r="G440" s="30"/>
      <c r="H440" s="30"/>
      <c r="I440" s="30"/>
      <c r="J440" s="30"/>
      <c r="K440" s="30"/>
      <c r="L440" s="31"/>
      <c r="M440" s="30"/>
      <c r="N440" s="31"/>
      <c r="O440" s="32"/>
      <c r="P440" s="30"/>
      <c r="Q440" s="29" t="s">
        <v>197</v>
      </c>
      <c r="R440" s="29" t="s">
        <v>231</v>
      </c>
    </row>
    <row r="441" spans="1:18" x14ac:dyDescent="0.15">
      <c r="A441" s="45">
        <v>435</v>
      </c>
      <c r="B441" s="30"/>
      <c r="C441" s="32"/>
      <c r="D441" s="32" t="str">
        <f>IF(C441=namelist!$C$8,ROW(),"")</f>
        <v/>
      </c>
      <c r="E441" s="32" t="str">
        <f>IF(C441=namelist!$C$10,ROW(),"")</f>
        <v/>
      </c>
      <c r="F441" s="32"/>
      <c r="G441" s="30"/>
      <c r="H441" s="30"/>
      <c r="I441" s="30"/>
      <c r="J441" s="30"/>
      <c r="K441" s="30"/>
      <c r="L441" s="31"/>
      <c r="M441" s="30"/>
      <c r="N441" s="31"/>
      <c r="O441" s="32"/>
      <c r="P441" s="30"/>
      <c r="Q441" s="29" t="s">
        <v>197</v>
      </c>
      <c r="R441" s="29" t="s">
        <v>231</v>
      </c>
    </row>
    <row r="442" spans="1:18" x14ac:dyDescent="0.15">
      <c r="A442" s="45">
        <v>436</v>
      </c>
      <c r="B442" s="30"/>
      <c r="C442" s="32"/>
      <c r="D442" s="32" t="str">
        <f>IF(C442=namelist!$C$8,ROW(),"")</f>
        <v/>
      </c>
      <c r="E442" s="32" t="str">
        <f>IF(C442=namelist!$C$10,ROW(),"")</f>
        <v/>
      </c>
      <c r="F442" s="32"/>
      <c r="G442" s="30"/>
      <c r="H442" s="30"/>
      <c r="I442" s="30"/>
      <c r="J442" s="30"/>
      <c r="K442" s="30"/>
      <c r="L442" s="31"/>
      <c r="M442" s="30"/>
      <c r="N442" s="31"/>
      <c r="O442" s="32"/>
      <c r="P442" s="30"/>
      <c r="Q442" s="29" t="s">
        <v>197</v>
      </c>
      <c r="R442" s="29" t="s">
        <v>231</v>
      </c>
    </row>
    <row r="443" spans="1:18" x14ac:dyDescent="0.15">
      <c r="A443" s="45">
        <v>437</v>
      </c>
      <c r="B443" s="30"/>
      <c r="C443" s="32"/>
      <c r="D443" s="32" t="str">
        <f>IF(C443=namelist!$C$8,ROW(),"")</f>
        <v/>
      </c>
      <c r="E443" s="32" t="str">
        <f>IF(C443=namelist!$C$10,ROW(),"")</f>
        <v/>
      </c>
      <c r="F443" s="32"/>
      <c r="G443" s="30"/>
      <c r="H443" s="30"/>
      <c r="I443" s="30"/>
      <c r="J443" s="30"/>
      <c r="K443" s="30"/>
      <c r="L443" s="31"/>
      <c r="M443" s="30"/>
      <c r="N443" s="31"/>
      <c r="O443" s="32"/>
      <c r="P443" s="30"/>
      <c r="Q443" s="29" t="s">
        <v>197</v>
      </c>
      <c r="R443" s="29" t="s">
        <v>231</v>
      </c>
    </row>
    <row r="444" spans="1:18" x14ac:dyDescent="0.15">
      <c r="A444" s="45">
        <v>438</v>
      </c>
      <c r="B444" s="30"/>
      <c r="C444" s="32"/>
      <c r="D444" s="32" t="str">
        <f>IF(C444=namelist!$C$8,ROW(),"")</f>
        <v/>
      </c>
      <c r="E444" s="32" t="str">
        <f>IF(C444=namelist!$C$10,ROW(),"")</f>
        <v/>
      </c>
      <c r="F444" s="32"/>
      <c r="G444" s="30"/>
      <c r="H444" s="30"/>
      <c r="I444" s="30"/>
      <c r="J444" s="30"/>
      <c r="K444" s="30"/>
      <c r="L444" s="31"/>
      <c r="M444" s="30"/>
      <c r="N444" s="31"/>
      <c r="O444" s="32"/>
      <c r="P444" s="30"/>
      <c r="Q444" s="29" t="s">
        <v>197</v>
      </c>
      <c r="R444" s="29" t="s">
        <v>231</v>
      </c>
    </row>
    <row r="445" spans="1:18" x14ac:dyDescent="0.15">
      <c r="A445" s="45">
        <v>439</v>
      </c>
      <c r="B445" s="30"/>
      <c r="C445" s="32"/>
      <c r="D445" s="32" t="str">
        <f>IF(C445=namelist!$C$8,ROW(),"")</f>
        <v/>
      </c>
      <c r="E445" s="32" t="str">
        <f>IF(C445=namelist!$C$10,ROW(),"")</f>
        <v/>
      </c>
      <c r="F445" s="32"/>
      <c r="G445" s="30"/>
      <c r="H445" s="30"/>
      <c r="I445" s="30"/>
      <c r="J445" s="30"/>
      <c r="K445" s="30"/>
      <c r="L445" s="31"/>
      <c r="M445" s="30"/>
      <c r="N445" s="31"/>
      <c r="O445" s="32"/>
      <c r="P445" s="30"/>
      <c r="Q445" s="29" t="s">
        <v>197</v>
      </c>
      <c r="R445" s="29" t="s">
        <v>231</v>
      </c>
    </row>
    <row r="446" spans="1:18" x14ac:dyDescent="0.15">
      <c r="A446" s="45">
        <v>440</v>
      </c>
      <c r="B446" s="30"/>
      <c r="C446" s="32"/>
      <c r="D446" s="32" t="str">
        <f>IF(C446=namelist!$C$8,ROW(),"")</f>
        <v/>
      </c>
      <c r="E446" s="32" t="str">
        <f>IF(C446=namelist!$C$10,ROW(),"")</f>
        <v/>
      </c>
      <c r="F446" s="32"/>
      <c r="G446" s="30"/>
      <c r="H446" s="30"/>
      <c r="I446" s="30"/>
      <c r="J446" s="30"/>
      <c r="K446" s="30"/>
      <c r="L446" s="31"/>
      <c r="M446" s="30"/>
      <c r="N446" s="31"/>
      <c r="O446" s="32"/>
      <c r="P446" s="30"/>
      <c r="Q446" s="29" t="s">
        <v>195</v>
      </c>
      <c r="R446" s="29" t="s">
        <v>231</v>
      </c>
    </row>
    <row r="447" spans="1:18" x14ac:dyDescent="0.15">
      <c r="A447" s="45">
        <v>441</v>
      </c>
      <c r="B447" s="30"/>
      <c r="C447" s="32"/>
      <c r="D447" s="32" t="str">
        <f>IF(C447=namelist!$C$8,ROW(),"")</f>
        <v/>
      </c>
      <c r="E447" s="32" t="str">
        <f>IF(C447=namelist!$C$10,ROW(),"")</f>
        <v/>
      </c>
      <c r="F447" s="32"/>
      <c r="G447" s="30"/>
      <c r="H447" s="30"/>
      <c r="I447" s="30"/>
      <c r="J447" s="30"/>
      <c r="K447" s="30"/>
      <c r="L447" s="31"/>
      <c r="M447" s="30"/>
      <c r="N447" s="31"/>
      <c r="O447" s="32"/>
      <c r="P447" s="30"/>
      <c r="Q447" s="29" t="s">
        <v>195</v>
      </c>
      <c r="R447" s="29" t="s">
        <v>231</v>
      </c>
    </row>
    <row r="448" spans="1:18" x14ac:dyDescent="0.15">
      <c r="A448" s="45">
        <v>442</v>
      </c>
      <c r="B448" s="30"/>
      <c r="C448" s="32"/>
      <c r="D448" s="32" t="str">
        <f>IF(C448=namelist!$C$8,ROW(),"")</f>
        <v/>
      </c>
      <c r="E448" s="32" t="str">
        <f>IF(C448=namelist!$C$10,ROW(),"")</f>
        <v/>
      </c>
      <c r="F448" s="32"/>
      <c r="G448" s="30"/>
      <c r="H448" s="30"/>
      <c r="I448" s="30"/>
      <c r="J448" s="30"/>
      <c r="K448" s="30"/>
      <c r="L448" s="31"/>
      <c r="M448" s="30"/>
      <c r="N448" s="31"/>
      <c r="O448" s="32"/>
      <c r="P448" s="30"/>
      <c r="Q448" s="29" t="s">
        <v>197</v>
      </c>
      <c r="R448" s="29" t="s">
        <v>231</v>
      </c>
    </row>
    <row r="449" spans="1:18" x14ac:dyDescent="0.15">
      <c r="A449" s="45">
        <v>443</v>
      </c>
      <c r="B449" s="30"/>
      <c r="C449" s="32"/>
      <c r="D449" s="32" t="str">
        <f>IF(C449=namelist!$C$8,ROW(),"")</f>
        <v/>
      </c>
      <c r="E449" s="32" t="str">
        <f>IF(C449=namelist!$C$10,ROW(),"")</f>
        <v/>
      </c>
      <c r="F449" s="32"/>
      <c r="G449" s="30"/>
      <c r="H449" s="30"/>
      <c r="I449" s="30"/>
      <c r="J449" s="30"/>
      <c r="K449" s="30"/>
      <c r="L449" s="31"/>
      <c r="M449" s="30"/>
      <c r="N449" s="31"/>
      <c r="O449" s="32"/>
      <c r="P449" s="30"/>
      <c r="Q449" s="29" t="s">
        <v>197</v>
      </c>
      <c r="R449" s="29" t="s">
        <v>231</v>
      </c>
    </row>
    <row r="450" spans="1:18" x14ac:dyDescent="0.15">
      <c r="A450" s="45">
        <v>444</v>
      </c>
      <c r="B450" s="30"/>
      <c r="C450" s="32"/>
      <c r="D450" s="32" t="str">
        <f>IF(C450=namelist!$C$8,ROW(),"")</f>
        <v/>
      </c>
      <c r="E450" s="32" t="str">
        <f>IF(C450=namelist!$C$10,ROW(),"")</f>
        <v/>
      </c>
      <c r="F450" s="32"/>
      <c r="G450" s="30"/>
      <c r="H450" s="30"/>
      <c r="I450" s="30"/>
      <c r="J450" s="30"/>
      <c r="K450" s="30"/>
      <c r="L450" s="31"/>
      <c r="M450" s="30"/>
      <c r="N450" s="31"/>
      <c r="O450" s="32"/>
      <c r="P450" s="30"/>
      <c r="Q450" s="29" t="s">
        <v>197</v>
      </c>
      <c r="R450" s="29" t="s">
        <v>231</v>
      </c>
    </row>
    <row r="451" spans="1:18" x14ac:dyDescent="0.15">
      <c r="A451" s="45">
        <v>445</v>
      </c>
      <c r="B451" s="30"/>
      <c r="C451" s="32"/>
      <c r="D451" s="32" t="str">
        <f>IF(C451=namelist!$C$8,ROW(),"")</f>
        <v/>
      </c>
      <c r="E451" s="32" t="str">
        <f>IF(C451=namelist!$C$10,ROW(),"")</f>
        <v/>
      </c>
      <c r="F451" s="32"/>
      <c r="G451" s="30"/>
      <c r="H451" s="30"/>
      <c r="I451" s="30"/>
      <c r="J451" s="30"/>
      <c r="K451" s="30"/>
      <c r="L451" s="31"/>
      <c r="M451" s="30"/>
      <c r="N451" s="31"/>
      <c r="O451" s="32"/>
      <c r="P451" s="30"/>
      <c r="Q451" s="29" t="s">
        <v>197</v>
      </c>
      <c r="R451" s="29" t="s">
        <v>231</v>
      </c>
    </row>
    <row r="452" spans="1:18" x14ac:dyDescent="0.15">
      <c r="A452" s="45">
        <v>446</v>
      </c>
      <c r="B452" s="30"/>
      <c r="C452" s="32"/>
      <c r="D452" s="32" t="str">
        <f>IF(C452=namelist!$C$8,ROW(),"")</f>
        <v/>
      </c>
      <c r="E452" s="32" t="str">
        <f>IF(C452=namelist!$C$10,ROW(),"")</f>
        <v/>
      </c>
      <c r="F452" s="32"/>
      <c r="G452" s="30"/>
      <c r="H452" s="30"/>
      <c r="I452" s="30"/>
      <c r="J452" s="30"/>
      <c r="K452" s="30"/>
      <c r="L452" s="31"/>
      <c r="M452" s="30"/>
      <c r="N452" s="31"/>
      <c r="O452" s="32"/>
      <c r="P452" s="30"/>
      <c r="Q452" s="29" t="s">
        <v>197</v>
      </c>
      <c r="R452" s="29" t="s">
        <v>231</v>
      </c>
    </row>
    <row r="453" spans="1:18" x14ac:dyDescent="0.15">
      <c r="A453" s="45">
        <v>447</v>
      </c>
      <c r="B453" s="30"/>
      <c r="C453" s="32"/>
      <c r="D453" s="32" t="str">
        <f>IF(C453=namelist!$C$8,ROW(),"")</f>
        <v/>
      </c>
      <c r="E453" s="32" t="str">
        <f>IF(C453=namelist!$C$10,ROW(),"")</f>
        <v/>
      </c>
      <c r="F453" s="32"/>
      <c r="G453" s="30"/>
      <c r="H453" s="30"/>
      <c r="I453" s="30"/>
      <c r="J453" s="30"/>
      <c r="K453" s="30"/>
      <c r="L453" s="31"/>
      <c r="M453" s="30"/>
      <c r="N453" s="31"/>
      <c r="O453" s="32"/>
      <c r="P453" s="30"/>
      <c r="Q453" s="29" t="s">
        <v>197</v>
      </c>
      <c r="R453" s="29" t="s">
        <v>216</v>
      </c>
    </row>
    <row r="454" spans="1:18" x14ac:dyDescent="0.15">
      <c r="A454" s="45">
        <v>448</v>
      </c>
      <c r="B454" s="30"/>
      <c r="C454" s="32"/>
      <c r="D454" s="32" t="str">
        <f>IF(C454=namelist!$C$8,ROW(),"")</f>
        <v/>
      </c>
      <c r="E454" s="32" t="str">
        <f>IF(C454=namelist!$C$10,ROW(),"")</f>
        <v/>
      </c>
      <c r="F454" s="32"/>
      <c r="G454" s="30"/>
      <c r="H454" s="30"/>
      <c r="I454" s="30"/>
      <c r="J454" s="30"/>
      <c r="K454" s="30"/>
      <c r="L454" s="31"/>
      <c r="M454" s="30"/>
      <c r="N454" s="31"/>
      <c r="O454" s="32"/>
      <c r="P454" s="30"/>
      <c r="Q454" s="29" t="s">
        <v>197</v>
      </c>
      <c r="R454" s="29" t="s">
        <v>216</v>
      </c>
    </row>
    <row r="455" spans="1:18" x14ac:dyDescent="0.15">
      <c r="A455" s="45">
        <v>449</v>
      </c>
      <c r="B455" s="30"/>
      <c r="C455" s="32"/>
      <c r="D455" s="32" t="str">
        <f>IF(C455=namelist!$C$8,ROW(),"")</f>
        <v/>
      </c>
      <c r="E455" s="32" t="str">
        <f>IF(C455=namelist!$C$10,ROW(),"")</f>
        <v/>
      </c>
      <c r="F455" s="32"/>
      <c r="G455" s="30"/>
      <c r="H455" s="30"/>
      <c r="I455" s="30"/>
      <c r="J455" s="30"/>
      <c r="K455" s="30"/>
      <c r="L455" s="31"/>
      <c r="M455" s="30"/>
      <c r="N455" s="31"/>
      <c r="O455" s="32"/>
      <c r="P455" s="30"/>
      <c r="Q455" s="29" t="s">
        <v>197</v>
      </c>
      <c r="R455" s="29" t="s">
        <v>216</v>
      </c>
    </row>
    <row r="456" spans="1:18" x14ac:dyDescent="0.15">
      <c r="A456" s="45">
        <v>450</v>
      </c>
      <c r="B456" s="30"/>
      <c r="C456" s="32"/>
      <c r="D456" s="32" t="str">
        <f>IF(C456=namelist!$C$8,ROW(),"")</f>
        <v/>
      </c>
      <c r="E456" s="32" t="str">
        <f>IF(C456=namelist!$C$10,ROW(),"")</f>
        <v/>
      </c>
      <c r="F456" s="32"/>
      <c r="G456" s="30"/>
      <c r="H456" s="30"/>
      <c r="I456" s="30"/>
      <c r="J456" s="30"/>
      <c r="K456" s="30"/>
      <c r="L456" s="31"/>
      <c r="M456" s="30"/>
      <c r="N456" s="31"/>
      <c r="O456" s="32"/>
      <c r="P456" s="30"/>
      <c r="Q456" s="29" t="s">
        <v>197</v>
      </c>
      <c r="R456" s="29" t="s">
        <v>216</v>
      </c>
    </row>
    <row r="457" spans="1:18" x14ac:dyDescent="0.15">
      <c r="A457" s="45">
        <v>451</v>
      </c>
      <c r="B457" s="30"/>
      <c r="C457" s="32"/>
      <c r="D457" s="32" t="str">
        <f>IF(C457=namelist!$C$8,ROW(),"")</f>
        <v/>
      </c>
      <c r="E457" s="32" t="str">
        <f>IF(C457=namelist!$C$10,ROW(),"")</f>
        <v/>
      </c>
      <c r="F457" s="32"/>
      <c r="G457" s="30"/>
      <c r="H457" s="30"/>
      <c r="I457" s="30"/>
      <c r="J457" s="30"/>
      <c r="K457" s="30"/>
      <c r="L457" s="31"/>
      <c r="M457" s="30"/>
      <c r="N457" s="31"/>
      <c r="O457" s="32"/>
      <c r="P457" s="30"/>
      <c r="Q457" s="29" t="s">
        <v>197</v>
      </c>
      <c r="R457" s="29" t="s">
        <v>216</v>
      </c>
    </row>
    <row r="458" spans="1:18" x14ac:dyDescent="0.15">
      <c r="A458" s="45">
        <v>452</v>
      </c>
      <c r="B458" s="30"/>
      <c r="C458" s="32"/>
      <c r="D458" s="32" t="str">
        <f>IF(C458=namelist!$C$8,ROW(),"")</f>
        <v/>
      </c>
      <c r="E458" s="32" t="str">
        <f>IF(C458=namelist!$C$10,ROW(),"")</f>
        <v/>
      </c>
      <c r="F458" s="32"/>
      <c r="G458" s="30"/>
      <c r="H458" s="30"/>
      <c r="I458" s="30"/>
      <c r="J458" s="30"/>
      <c r="K458" s="30"/>
      <c r="L458" s="31"/>
      <c r="M458" s="30"/>
      <c r="N458" s="31"/>
      <c r="O458" s="32"/>
      <c r="P458" s="30"/>
      <c r="Q458" s="29" t="s">
        <v>199</v>
      </c>
      <c r="R458" s="29" t="s">
        <v>216</v>
      </c>
    </row>
    <row r="459" spans="1:18" x14ac:dyDescent="0.15">
      <c r="A459" s="45">
        <v>453</v>
      </c>
      <c r="B459" s="30"/>
      <c r="C459" s="32"/>
      <c r="D459" s="32" t="str">
        <f>IF(C459=namelist!$C$8,ROW(),"")</f>
        <v/>
      </c>
      <c r="E459" s="32" t="str">
        <f>IF(C459=namelist!$C$10,ROW(),"")</f>
        <v/>
      </c>
      <c r="F459" s="32"/>
      <c r="G459" s="30"/>
      <c r="H459" s="30"/>
      <c r="I459" s="30"/>
      <c r="J459" s="30"/>
      <c r="K459" s="30"/>
      <c r="L459" s="31"/>
      <c r="M459" s="30"/>
      <c r="N459" s="31"/>
      <c r="O459" s="32"/>
      <c r="P459" s="30"/>
      <c r="Q459" s="29" t="s">
        <v>197</v>
      </c>
      <c r="R459" s="29" t="s">
        <v>216</v>
      </c>
    </row>
    <row r="460" spans="1:18" x14ac:dyDescent="0.15">
      <c r="A460" s="45">
        <v>454</v>
      </c>
      <c r="B460" s="30"/>
      <c r="C460" s="32"/>
      <c r="D460" s="32" t="str">
        <f>IF(C460=namelist!$C$8,ROW(),"")</f>
        <v/>
      </c>
      <c r="E460" s="32" t="str">
        <f>IF(C460=namelist!$C$10,ROW(),"")</f>
        <v/>
      </c>
      <c r="F460" s="32"/>
      <c r="G460" s="30"/>
      <c r="H460" s="30"/>
      <c r="I460" s="30"/>
      <c r="J460" s="30"/>
      <c r="K460" s="30"/>
      <c r="L460" s="31"/>
      <c r="M460" s="30"/>
      <c r="N460" s="31"/>
      <c r="O460" s="32"/>
      <c r="P460" s="30"/>
      <c r="Q460" s="29" t="s">
        <v>197</v>
      </c>
      <c r="R460" s="29" t="s">
        <v>216</v>
      </c>
    </row>
    <row r="461" spans="1:18" x14ac:dyDescent="0.15">
      <c r="A461" s="45">
        <v>455</v>
      </c>
      <c r="B461" s="30"/>
      <c r="C461" s="32"/>
      <c r="D461" s="32" t="str">
        <f>IF(C461=namelist!$C$8,ROW(),"")</f>
        <v/>
      </c>
      <c r="E461" s="32" t="str">
        <f>IF(C461=namelist!$C$10,ROW(),"")</f>
        <v/>
      </c>
      <c r="F461" s="32"/>
      <c r="G461" s="30"/>
      <c r="H461" s="30"/>
      <c r="I461" s="30"/>
      <c r="J461" s="30"/>
      <c r="K461" s="30"/>
      <c r="L461" s="31"/>
      <c r="M461" s="30"/>
      <c r="N461" s="31"/>
      <c r="O461" s="32"/>
      <c r="P461" s="30"/>
      <c r="Q461" s="29" t="s">
        <v>197</v>
      </c>
      <c r="R461" s="29" t="s">
        <v>216</v>
      </c>
    </row>
    <row r="462" spans="1:18" x14ac:dyDescent="0.15">
      <c r="A462" s="45">
        <v>456</v>
      </c>
      <c r="B462" s="30"/>
      <c r="C462" s="32"/>
      <c r="D462" s="32" t="str">
        <f>IF(C462=namelist!$C$8,ROW(),"")</f>
        <v/>
      </c>
      <c r="E462" s="32" t="str">
        <f>IF(C462=namelist!$C$10,ROW(),"")</f>
        <v/>
      </c>
      <c r="F462" s="32"/>
      <c r="G462" s="30"/>
      <c r="H462" s="30"/>
      <c r="I462" s="30"/>
      <c r="J462" s="30"/>
      <c r="K462" s="30"/>
      <c r="L462" s="31"/>
      <c r="M462" s="30"/>
      <c r="N462" s="31"/>
      <c r="O462" s="32"/>
      <c r="P462" s="30"/>
      <c r="Q462" s="29" t="s">
        <v>197</v>
      </c>
      <c r="R462" s="29" t="s">
        <v>216</v>
      </c>
    </row>
    <row r="463" spans="1:18" x14ac:dyDescent="0.15">
      <c r="A463" s="45">
        <v>457</v>
      </c>
      <c r="B463" s="30"/>
      <c r="C463" s="32"/>
      <c r="D463" s="32" t="str">
        <f>IF(C463=namelist!$C$8,ROW(),"")</f>
        <v/>
      </c>
      <c r="E463" s="32" t="str">
        <f>IF(C463=namelist!$C$10,ROW(),"")</f>
        <v/>
      </c>
      <c r="F463" s="32"/>
      <c r="G463" s="30"/>
      <c r="H463" s="30"/>
      <c r="I463" s="30"/>
      <c r="J463" s="30"/>
      <c r="K463" s="30"/>
      <c r="L463" s="31"/>
      <c r="M463" s="30"/>
      <c r="N463" s="31"/>
      <c r="O463" s="32"/>
      <c r="P463" s="30"/>
      <c r="Q463" s="29" t="s">
        <v>197</v>
      </c>
      <c r="R463" s="29" t="s">
        <v>216</v>
      </c>
    </row>
    <row r="464" spans="1:18" x14ac:dyDescent="0.15">
      <c r="A464" s="45">
        <v>458</v>
      </c>
      <c r="B464" s="30"/>
      <c r="C464" s="32"/>
      <c r="D464" s="32" t="str">
        <f>IF(C464=namelist!$C$8,ROW(),"")</f>
        <v/>
      </c>
      <c r="E464" s="32" t="str">
        <f>IF(C464=namelist!$C$10,ROW(),"")</f>
        <v/>
      </c>
      <c r="F464" s="32"/>
      <c r="G464" s="30"/>
      <c r="H464" s="30"/>
      <c r="I464" s="30"/>
      <c r="J464" s="30"/>
      <c r="K464" s="30"/>
      <c r="L464" s="31"/>
      <c r="M464" s="30"/>
      <c r="N464" s="31"/>
      <c r="O464" s="32"/>
      <c r="P464" s="30"/>
      <c r="Q464" s="29" t="s">
        <v>197</v>
      </c>
      <c r="R464" s="29" t="s">
        <v>216</v>
      </c>
    </row>
    <row r="465" spans="1:18" x14ac:dyDescent="0.15">
      <c r="A465" s="45">
        <v>459</v>
      </c>
      <c r="B465" s="30"/>
      <c r="C465" s="32"/>
      <c r="D465" s="32" t="str">
        <f>IF(C465=namelist!$C$8,ROW(),"")</f>
        <v/>
      </c>
      <c r="E465" s="32" t="str">
        <f>IF(C465=namelist!$C$10,ROW(),"")</f>
        <v/>
      </c>
      <c r="F465" s="32"/>
      <c r="G465" s="30"/>
      <c r="H465" s="30"/>
      <c r="I465" s="30"/>
      <c r="J465" s="30"/>
      <c r="K465" s="30"/>
      <c r="L465" s="31"/>
      <c r="M465" s="30"/>
      <c r="N465" s="31"/>
      <c r="O465" s="32"/>
      <c r="P465" s="30"/>
      <c r="Q465" s="29" t="s">
        <v>197</v>
      </c>
      <c r="R465" s="29" t="s">
        <v>216</v>
      </c>
    </row>
    <row r="466" spans="1:18" x14ac:dyDescent="0.15">
      <c r="A466" s="45">
        <v>460</v>
      </c>
      <c r="B466" s="30"/>
      <c r="C466" s="32"/>
      <c r="D466" s="32" t="str">
        <f>IF(C466=namelist!$C$8,ROW(),"")</f>
        <v/>
      </c>
      <c r="E466" s="32" t="str">
        <f>IF(C466=namelist!$C$10,ROW(),"")</f>
        <v/>
      </c>
      <c r="F466" s="32"/>
      <c r="G466" s="30"/>
      <c r="H466" s="30"/>
      <c r="I466" s="30"/>
      <c r="J466" s="30"/>
      <c r="K466" s="30"/>
      <c r="L466" s="31"/>
      <c r="M466" s="30"/>
      <c r="N466" s="31"/>
      <c r="O466" s="32"/>
      <c r="P466" s="30"/>
      <c r="Q466" s="29" t="s">
        <v>197</v>
      </c>
      <c r="R466" s="29" t="s">
        <v>216</v>
      </c>
    </row>
    <row r="467" spans="1:18" x14ac:dyDescent="0.15">
      <c r="A467" s="45">
        <v>461</v>
      </c>
      <c r="B467" s="30"/>
      <c r="C467" s="32"/>
      <c r="D467" s="32" t="str">
        <f>IF(C467=namelist!$C$8,ROW(),"")</f>
        <v/>
      </c>
      <c r="E467" s="32" t="str">
        <f>IF(C467=namelist!$C$10,ROW(),"")</f>
        <v/>
      </c>
      <c r="F467" s="32"/>
      <c r="G467" s="30"/>
      <c r="H467" s="30"/>
      <c r="I467" s="30"/>
      <c r="J467" s="30"/>
      <c r="K467" s="30"/>
      <c r="L467" s="31"/>
      <c r="M467" s="30"/>
      <c r="N467" s="31"/>
      <c r="O467" s="32"/>
      <c r="P467" s="30"/>
      <c r="Q467" s="29" t="s">
        <v>197</v>
      </c>
      <c r="R467" s="29" t="s">
        <v>204</v>
      </c>
    </row>
    <row r="468" spans="1:18" x14ac:dyDescent="0.15">
      <c r="A468" s="45">
        <v>462</v>
      </c>
      <c r="B468" s="30"/>
      <c r="C468" s="32"/>
      <c r="D468" s="32" t="str">
        <f>IF(C468=namelist!$C$8,ROW(),"")</f>
        <v/>
      </c>
      <c r="E468" s="32" t="str">
        <f>IF(C468=namelist!$C$10,ROW(),"")</f>
        <v/>
      </c>
      <c r="F468" s="32"/>
      <c r="G468" s="30"/>
      <c r="H468" s="30"/>
      <c r="I468" s="30"/>
      <c r="J468" s="30"/>
      <c r="K468" s="30"/>
      <c r="L468" s="31"/>
      <c r="M468" s="30"/>
      <c r="N468" s="31"/>
      <c r="O468" s="32"/>
      <c r="P468" s="30"/>
      <c r="Q468" s="29" t="s">
        <v>195</v>
      </c>
      <c r="R468" s="29" t="s">
        <v>204</v>
      </c>
    </row>
    <row r="469" spans="1:18" x14ac:dyDescent="0.15">
      <c r="A469" s="45">
        <v>463</v>
      </c>
      <c r="B469" s="30"/>
      <c r="C469" s="32"/>
      <c r="D469" s="32" t="str">
        <f>IF(C469=namelist!$C$8,ROW(),"")</f>
        <v/>
      </c>
      <c r="E469" s="32" t="str">
        <f>IF(C469=namelist!$C$10,ROW(),"")</f>
        <v/>
      </c>
      <c r="F469" s="32"/>
      <c r="G469" s="30"/>
      <c r="H469" s="30"/>
      <c r="I469" s="30"/>
      <c r="J469" s="30"/>
      <c r="K469" s="30"/>
      <c r="L469" s="31"/>
      <c r="M469" s="30"/>
      <c r="N469" s="31"/>
      <c r="O469" s="32"/>
      <c r="P469" s="30"/>
      <c r="Q469" s="29" t="s">
        <v>197</v>
      </c>
      <c r="R469" s="29" t="s">
        <v>204</v>
      </c>
    </row>
    <row r="470" spans="1:18" x14ac:dyDescent="0.15">
      <c r="A470" s="45">
        <v>464</v>
      </c>
      <c r="B470" s="30"/>
      <c r="C470" s="32"/>
      <c r="D470" s="32" t="str">
        <f>IF(C470=namelist!$C$8,ROW(),"")</f>
        <v/>
      </c>
      <c r="E470" s="32" t="str">
        <f>IF(C470=namelist!$C$10,ROW(),"")</f>
        <v/>
      </c>
      <c r="F470" s="32"/>
      <c r="G470" s="30"/>
      <c r="H470" s="30"/>
      <c r="I470" s="30"/>
      <c r="J470" s="30"/>
      <c r="K470" s="30"/>
      <c r="L470" s="31"/>
      <c r="M470" s="30"/>
      <c r="N470" s="31"/>
      <c r="O470" s="32"/>
      <c r="P470" s="30"/>
      <c r="Q470" s="29" t="s">
        <v>197</v>
      </c>
      <c r="R470" s="29" t="s">
        <v>204</v>
      </c>
    </row>
    <row r="471" spans="1:18" x14ac:dyDescent="0.15">
      <c r="A471" s="45">
        <v>465</v>
      </c>
      <c r="B471" s="30"/>
      <c r="C471" s="32"/>
      <c r="D471" s="32" t="str">
        <f>IF(C471=namelist!$C$8,ROW(),"")</f>
        <v/>
      </c>
      <c r="E471" s="32" t="str">
        <f>IF(C471=namelist!$C$10,ROW(),"")</f>
        <v/>
      </c>
      <c r="F471" s="32"/>
      <c r="G471" s="30"/>
      <c r="H471" s="30"/>
      <c r="I471" s="30"/>
      <c r="J471" s="30"/>
      <c r="K471" s="30"/>
      <c r="L471" s="31"/>
      <c r="M471" s="30"/>
      <c r="N471" s="31"/>
      <c r="O471" s="32"/>
      <c r="P471" s="30"/>
      <c r="Q471" s="29" t="s">
        <v>197</v>
      </c>
      <c r="R471" s="29" t="s">
        <v>204</v>
      </c>
    </row>
    <row r="472" spans="1:18" x14ac:dyDescent="0.15">
      <c r="A472" s="45">
        <v>466</v>
      </c>
      <c r="B472" s="30"/>
      <c r="C472" s="32"/>
      <c r="D472" s="32" t="str">
        <f>IF(C472=namelist!$C$8,ROW(),"")</f>
        <v/>
      </c>
      <c r="E472" s="32" t="str">
        <f>IF(C472=namelist!$C$10,ROW(),"")</f>
        <v/>
      </c>
      <c r="F472" s="32"/>
      <c r="G472" s="30"/>
      <c r="H472" s="30"/>
      <c r="I472" s="30"/>
      <c r="J472" s="30"/>
      <c r="K472" s="30"/>
      <c r="L472" s="31"/>
      <c r="M472" s="30"/>
      <c r="N472" s="31"/>
      <c r="O472" s="32"/>
      <c r="P472" s="30"/>
      <c r="Q472" s="29" t="s">
        <v>197</v>
      </c>
      <c r="R472" s="29" t="s">
        <v>204</v>
      </c>
    </row>
    <row r="473" spans="1:18" x14ac:dyDescent="0.15">
      <c r="A473" s="45">
        <v>467</v>
      </c>
      <c r="B473" s="30"/>
      <c r="C473" s="32"/>
      <c r="D473" s="32" t="str">
        <f>IF(C473=namelist!$C$8,ROW(),"")</f>
        <v/>
      </c>
      <c r="E473" s="32" t="str">
        <f>IF(C473=namelist!$C$10,ROW(),"")</f>
        <v/>
      </c>
      <c r="F473" s="32"/>
      <c r="G473" s="30"/>
      <c r="H473" s="30"/>
      <c r="I473" s="30"/>
      <c r="J473" s="30"/>
      <c r="K473" s="30"/>
      <c r="L473" s="31"/>
      <c r="M473" s="30"/>
      <c r="N473" s="31"/>
      <c r="O473" s="32"/>
      <c r="P473" s="30"/>
      <c r="Q473" s="29" t="s">
        <v>197</v>
      </c>
      <c r="R473" s="29" t="s">
        <v>204</v>
      </c>
    </row>
    <row r="474" spans="1:18" x14ac:dyDescent="0.15">
      <c r="A474" s="45">
        <v>468</v>
      </c>
      <c r="B474" s="30"/>
      <c r="C474" s="32"/>
      <c r="D474" s="32" t="str">
        <f>IF(C474=namelist!$C$8,ROW(),"")</f>
        <v/>
      </c>
      <c r="E474" s="32" t="str">
        <f>IF(C474=namelist!$C$10,ROW(),"")</f>
        <v/>
      </c>
      <c r="F474" s="32"/>
      <c r="G474" s="30"/>
      <c r="H474" s="30"/>
      <c r="I474" s="30"/>
      <c r="J474" s="30"/>
      <c r="K474" s="30"/>
      <c r="L474" s="31"/>
      <c r="M474" s="30"/>
      <c r="N474" s="31"/>
      <c r="O474" s="32"/>
      <c r="P474" s="30"/>
      <c r="Q474" s="29" t="s">
        <v>197</v>
      </c>
      <c r="R474" s="29" t="s">
        <v>204</v>
      </c>
    </row>
    <row r="475" spans="1:18" x14ac:dyDescent="0.15">
      <c r="A475" s="45">
        <v>469</v>
      </c>
      <c r="B475" s="30"/>
      <c r="C475" s="32"/>
      <c r="D475" s="32" t="str">
        <f>IF(C475=namelist!$C$8,ROW(),"")</f>
        <v/>
      </c>
      <c r="E475" s="32" t="str">
        <f>IF(C475=namelist!$C$10,ROW(),"")</f>
        <v/>
      </c>
      <c r="F475" s="32"/>
      <c r="G475" s="30"/>
      <c r="H475" s="30"/>
      <c r="I475" s="30"/>
      <c r="J475" s="30"/>
      <c r="K475" s="30"/>
      <c r="L475" s="31"/>
      <c r="M475" s="30"/>
      <c r="N475" s="31"/>
      <c r="O475" s="32"/>
      <c r="P475" s="30"/>
      <c r="Q475" s="29" t="s">
        <v>195</v>
      </c>
      <c r="R475" s="29" t="s">
        <v>204</v>
      </c>
    </row>
    <row r="476" spans="1:18" x14ac:dyDescent="0.15">
      <c r="A476" s="45">
        <v>470</v>
      </c>
      <c r="B476" s="30"/>
      <c r="C476" s="32"/>
      <c r="D476" s="32" t="str">
        <f>IF(C476=namelist!$C$8,ROW(),"")</f>
        <v/>
      </c>
      <c r="E476" s="32" t="str">
        <f>IF(C476=namelist!$C$10,ROW(),"")</f>
        <v/>
      </c>
      <c r="F476" s="32"/>
      <c r="G476" s="30"/>
      <c r="H476" s="30"/>
      <c r="I476" s="30"/>
      <c r="J476" s="30"/>
      <c r="K476" s="30"/>
      <c r="L476" s="31"/>
      <c r="M476" s="30"/>
      <c r="N476" s="31"/>
      <c r="O476" s="32"/>
      <c r="P476" s="30"/>
      <c r="Q476" s="29" t="s">
        <v>197</v>
      </c>
      <c r="R476" s="29" t="s">
        <v>204</v>
      </c>
    </row>
    <row r="477" spans="1:18" x14ac:dyDescent="0.15">
      <c r="A477" s="45">
        <v>471</v>
      </c>
      <c r="B477" s="30"/>
      <c r="C477" s="32"/>
      <c r="D477" s="32" t="str">
        <f>IF(C477=namelist!$C$8,ROW(),"")</f>
        <v/>
      </c>
      <c r="E477" s="32" t="str">
        <f>IF(C477=namelist!$C$10,ROW(),"")</f>
        <v/>
      </c>
      <c r="F477" s="32"/>
      <c r="G477" s="30"/>
      <c r="H477" s="30"/>
      <c r="I477" s="30"/>
      <c r="J477" s="30"/>
      <c r="K477" s="30"/>
      <c r="L477" s="31"/>
      <c r="M477" s="30"/>
      <c r="N477" s="31"/>
      <c r="O477" s="32"/>
      <c r="P477" s="30"/>
      <c r="Q477" s="29" t="s">
        <v>195</v>
      </c>
      <c r="R477" s="29" t="s">
        <v>204</v>
      </c>
    </row>
    <row r="478" spans="1:18" x14ac:dyDescent="0.15">
      <c r="A478" s="45">
        <v>472</v>
      </c>
      <c r="B478" s="30"/>
      <c r="C478" s="32"/>
      <c r="D478" s="32" t="str">
        <f>IF(C478=namelist!$C$8,ROW(),"")</f>
        <v/>
      </c>
      <c r="E478" s="32" t="str">
        <f>IF(C478=namelist!$C$10,ROW(),"")</f>
        <v/>
      </c>
      <c r="F478" s="32"/>
      <c r="G478" s="30"/>
      <c r="H478" s="30"/>
      <c r="I478" s="30"/>
      <c r="J478" s="30"/>
      <c r="K478" s="30"/>
      <c r="L478" s="31"/>
      <c r="M478" s="30"/>
      <c r="N478" s="31"/>
      <c r="O478" s="32"/>
      <c r="P478" s="30"/>
      <c r="Q478" s="29" t="s">
        <v>197</v>
      </c>
      <c r="R478" s="29" t="s">
        <v>204</v>
      </c>
    </row>
    <row r="479" spans="1:18" x14ac:dyDescent="0.15">
      <c r="A479" s="45">
        <v>473</v>
      </c>
      <c r="B479" s="30"/>
      <c r="C479" s="32"/>
      <c r="D479" s="32" t="str">
        <f>IF(C479=namelist!$C$8,ROW(),"")</f>
        <v/>
      </c>
      <c r="E479" s="32" t="str">
        <f>IF(C479=namelist!$C$10,ROW(),"")</f>
        <v/>
      </c>
      <c r="F479" s="32"/>
      <c r="G479" s="30"/>
      <c r="H479" s="30"/>
      <c r="I479" s="30"/>
      <c r="J479" s="30"/>
      <c r="K479" s="30"/>
      <c r="L479" s="31"/>
      <c r="M479" s="30"/>
      <c r="N479" s="31"/>
      <c r="O479" s="32"/>
      <c r="P479" s="30"/>
      <c r="Q479" s="29" t="s">
        <v>195</v>
      </c>
      <c r="R479" s="29" t="s">
        <v>204</v>
      </c>
    </row>
    <row r="480" spans="1:18" x14ac:dyDescent="0.15">
      <c r="A480" s="45">
        <v>474</v>
      </c>
      <c r="B480" s="30"/>
      <c r="C480" s="32"/>
      <c r="D480" s="32" t="str">
        <f>IF(C480=namelist!$C$8,ROW(),"")</f>
        <v/>
      </c>
      <c r="E480" s="32" t="str">
        <f>IF(C480=namelist!$C$10,ROW(),"")</f>
        <v/>
      </c>
      <c r="F480" s="32"/>
      <c r="G480" s="30"/>
      <c r="H480" s="30"/>
      <c r="I480" s="30"/>
      <c r="J480" s="30"/>
      <c r="K480" s="30"/>
      <c r="L480" s="31"/>
      <c r="M480" s="30"/>
      <c r="N480" s="31"/>
      <c r="O480" s="32"/>
      <c r="P480" s="30"/>
      <c r="Q480" s="29" t="s">
        <v>197</v>
      </c>
      <c r="R480" s="29" t="s">
        <v>204</v>
      </c>
    </row>
    <row r="481" spans="1:18" x14ac:dyDescent="0.15">
      <c r="A481" s="45">
        <v>475</v>
      </c>
      <c r="B481" s="30"/>
      <c r="C481" s="32"/>
      <c r="D481" s="32" t="str">
        <f>IF(C481=namelist!$C$8,ROW(),"")</f>
        <v/>
      </c>
      <c r="E481" s="32" t="str">
        <f>IF(C481=namelist!$C$10,ROW(),"")</f>
        <v/>
      </c>
      <c r="F481" s="32"/>
      <c r="G481" s="30"/>
      <c r="H481" s="30"/>
      <c r="I481" s="30"/>
      <c r="J481" s="30"/>
      <c r="K481" s="30"/>
      <c r="L481" s="31"/>
      <c r="M481" s="30"/>
      <c r="N481" s="31"/>
      <c r="O481" s="32"/>
      <c r="P481" s="30"/>
      <c r="Q481" s="29" t="s">
        <v>197</v>
      </c>
      <c r="R481" s="29" t="s">
        <v>213</v>
      </c>
    </row>
    <row r="482" spans="1:18" x14ac:dyDescent="0.15">
      <c r="A482" s="45">
        <v>476</v>
      </c>
      <c r="B482" s="30"/>
      <c r="C482" s="32"/>
      <c r="D482" s="32" t="str">
        <f>IF(C482=namelist!$C$8,ROW(),"")</f>
        <v/>
      </c>
      <c r="E482" s="32" t="str">
        <f>IF(C482=namelist!$C$10,ROW(),"")</f>
        <v/>
      </c>
      <c r="F482" s="32"/>
      <c r="G482" s="30"/>
      <c r="H482" s="30"/>
      <c r="I482" s="30"/>
      <c r="J482" s="30"/>
      <c r="K482" s="30"/>
      <c r="L482" s="31"/>
      <c r="M482" s="30"/>
      <c r="N482" s="31"/>
      <c r="O482" s="32"/>
      <c r="P482" s="30"/>
      <c r="Q482" s="29" t="s">
        <v>197</v>
      </c>
      <c r="R482" s="29" t="s">
        <v>213</v>
      </c>
    </row>
    <row r="483" spans="1:18" x14ac:dyDescent="0.15">
      <c r="A483" s="45">
        <v>477</v>
      </c>
      <c r="B483" s="30"/>
      <c r="C483" s="32"/>
      <c r="D483" s="32" t="str">
        <f>IF(C483=namelist!$C$8,ROW(),"")</f>
        <v/>
      </c>
      <c r="E483" s="32" t="str">
        <f>IF(C483=namelist!$C$10,ROW(),"")</f>
        <v/>
      </c>
      <c r="F483" s="32"/>
      <c r="G483" s="30"/>
      <c r="H483" s="30"/>
      <c r="I483" s="30"/>
      <c r="J483" s="30"/>
      <c r="K483" s="30"/>
      <c r="L483" s="31"/>
      <c r="M483" s="30"/>
      <c r="N483" s="31"/>
      <c r="O483" s="32"/>
      <c r="P483" s="30"/>
      <c r="Q483" s="29" t="s">
        <v>195</v>
      </c>
      <c r="R483" s="29" t="s">
        <v>213</v>
      </c>
    </row>
    <row r="484" spans="1:18" x14ac:dyDescent="0.15">
      <c r="A484" s="45">
        <v>478</v>
      </c>
      <c r="B484" s="30"/>
      <c r="C484" s="32"/>
      <c r="D484" s="32" t="str">
        <f>IF(C484=namelist!$C$8,ROW(),"")</f>
        <v/>
      </c>
      <c r="E484" s="32" t="str">
        <f>IF(C484=namelist!$C$10,ROW(),"")</f>
        <v/>
      </c>
      <c r="F484" s="32"/>
      <c r="G484" s="30"/>
      <c r="H484" s="30"/>
      <c r="I484" s="30"/>
      <c r="J484" s="30"/>
      <c r="K484" s="30"/>
      <c r="L484" s="31"/>
      <c r="M484" s="30"/>
      <c r="N484" s="31"/>
      <c r="O484" s="32"/>
      <c r="P484" s="30"/>
      <c r="Q484" s="29" t="s">
        <v>197</v>
      </c>
      <c r="R484" s="29" t="s">
        <v>213</v>
      </c>
    </row>
    <row r="485" spans="1:18" x14ac:dyDescent="0.15">
      <c r="A485" s="45">
        <v>479</v>
      </c>
      <c r="B485" s="30"/>
      <c r="C485" s="32"/>
      <c r="D485" s="32" t="str">
        <f>IF(C485=namelist!$C$8,ROW(),"")</f>
        <v/>
      </c>
      <c r="E485" s="32" t="str">
        <f>IF(C485=namelist!$C$10,ROW(),"")</f>
        <v/>
      </c>
      <c r="F485" s="32"/>
      <c r="G485" s="30"/>
      <c r="H485" s="30"/>
      <c r="I485" s="30"/>
      <c r="J485" s="30"/>
      <c r="K485" s="30"/>
      <c r="L485" s="31"/>
      <c r="M485" s="30"/>
      <c r="N485" s="31"/>
      <c r="O485" s="32"/>
      <c r="P485" s="30"/>
      <c r="Q485" s="29" t="s">
        <v>197</v>
      </c>
      <c r="R485" s="29" t="s">
        <v>213</v>
      </c>
    </row>
    <row r="486" spans="1:18" x14ac:dyDescent="0.15">
      <c r="A486" s="45">
        <v>480</v>
      </c>
      <c r="B486" s="30"/>
      <c r="C486" s="32"/>
      <c r="D486" s="32" t="str">
        <f>IF(C486=namelist!$C$8,ROW(),"")</f>
        <v/>
      </c>
      <c r="E486" s="32" t="str">
        <f>IF(C486=namelist!$C$10,ROW(),"")</f>
        <v/>
      </c>
      <c r="F486" s="32"/>
      <c r="G486" s="30"/>
      <c r="H486" s="30"/>
      <c r="I486" s="30"/>
      <c r="J486" s="30"/>
      <c r="K486" s="30"/>
      <c r="L486" s="31"/>
      <c r="M486" s="30"/>
      <c r="N486" s="31"/>
      <c r="O486" s="32"/>
      <c r="P486" s="30"/>
      <c r="Q486" s="29" t="s">
        <v>197</v>
      </c>
      <c r="R486" s="29" t="s">
        <v>213</v>
      </c>
    </row>
    <row r="487" spans="1:18" x14ac:dyDescent="0.15">
      <c r="A487" s="45">
        <v>481</v>
      </c>
      <c r="B487" s="30"/>
      <c r="C487" s="32"/>
      <c r="D487" s="32" t="str">
        <f>IF(C487=namelist!$C$8,ROW(),"")</f>
        <v/>
      </c>
      <c r="E487" s="32" t="str">
        <f>IF(C487=namelist!$C$10,ROW(),"")</f>
        <v/>
      </c>
      <c r="F487" s="32"/>
      <c r="G487" s="30"/>
      <c r="H487" s="30"/>
      <c r="I487" s="30"/>
      <c r="J487" s="30"/>
      <c r="K487" s="30"/>
      <c r="L487" s="31"/>
      <c r="M487" s="30"/>
      <c r="N487" s="31"/>
      <c r="O487" s="32"/>
      <c r="P487" s="30"/>
      <c r="Q487" s="29" t="s">
        <v>197</v>
      </c>
      <c r="R487" s="29" t="s">
        <v>213</v>
      </c>
    </row>
    <row r="488" spans="1:18" x14ac:dyDescent="0.15">
      <c r="A488" s="45">
        <v>482</v>
      </c>
      <c r="B488" s="30"/>
      <c r="C488" s="32"/>
      <c r="D488" s="32" t="str">
        <f>IF(C488=namelist!$C$8,ROW(),"")</f>
        <v/>
      </c>
      <c r="E488" s="32" t="str">
        <f>IF(C488=namelist!$C$10,ROW(),"")</f>
        <v/>
      </c>
      <c r="F488" s="32"/>
      <c r="G488" s="30"/>
      <c r="H488" s="30"/>
      <c r="I488" s="30"/>
      <c r="J488" s="30"/>
      <c r="K488" s="30"/>
      <c r="L488" s="31"/>
      <c r="M488" s="30"/>
      <c r="N488" s="31"/>
      <c r="O488" s="32"/>
      <c r="P488" s="30"/>
      <c r="Q488" s="29" t="s">
        <v>197</v>
      </c>
      <c r="R488" s="29" t="s">
        <v>213</v>
      </c>
    </row>
    <row r="489" spans="1:18" x14ac:dyDescent="0.15">
      <c r="A489" s="45">
        <v>483</v>
      </c>
      <c r="B489" s="30"/>
      <c r="C489" s="32"/>
      <c r="D489" s="32" t="str">
        <f>IF(C489=namelist!$C$8,ROW(),"")</f>
        <v/>
      </c>
      <c r="E489" s="32" t="str">
        <f>IF(C489=namelist!$C$10,ROW(),"")</f>
        <v/>
      </c>
      <c r="F489" s="32"/>
      <c r="G489" s="30"/>
      <c r="H489" s="30"/>
      <c r="I489" s="30"/>
      <c r="J489" s="30"/>
      <c r="K489" s="30"/>
      <c r="L489" s="31"/>
      <c r="M489" s="30"/>
      <c r="N489" s="31"/>
      <c r="O489" s="32"/>
      <c r="P489" s="30"/>
      <c r="Q489" s="29" t="s">
        <v>195</v>
      </c>
      <c r="R489" s="29" t="s">
        <v>213</v>
      </c>
    </row>
    <row r="490" spans="1:18" x14ac:dyDescent="0.15">
      <c r="A490" s="45">
        <v>484</v>
      </c>
      <c r="B490" s="30"/>
      <c r="C490" s="32"/>
      <c r="D490" s="32" t="str">
        <f>IF(C490=namelist!$C$8,ROW(),"")</f>
        <v/>
      </c>
      <c r="E490" s="32" t="str">
        <f>IF(C490=namelist!$C$10,ROW(),"")</f>
        <v/>
      </c>
      <c r="F490" s="32"/>
      <c r="G490" s="30"/>
      <c r="H490" s="30"/>
      <c r="I490" s="30"/>
      <c r="J490" s="30"/>
      <c r="K490" s="30"/>
      <c r="L490" s="31"/>
      <c r="M490" s="30"/>
      <c r="N490" s="31"/>
      <c r="O490" s="32"/>
      <c r="P490" s="30"/>
      <c r="Q490" s="29" t="s">
        <v>197</v>
      </c>
      <c r="R490" s="29" t="s">
        <v>213</v>
      </c>
    </row>
    <row r="491" spans="1:18" x14ac:dyDescent="0.15">
      <c r="A491" s="45">
        <v>485</v>
      </c>
      <c r="B491" s="30"/>
      <c r="C491" s="32"/>
      <c r="D491" s="32" t="str">
        <f>IF(C491=namelist!$C$8,ROW(),"")</f>
        <v/>
      </c>
      <c r="E491" s="32" t="str">
        <f>IF(C491=namelist!$C$10,ROW(),"")</f>
        <v/>
      </c>
      <c r="F491" s="32"/>
      <c r="G491" s="30"/>
      <c r="H491" s="30"/>
      <c r="I491" s="30"/>
      <c r="J491" s="30"/>
      <c r="K491" s="30"/>
      <c r="L491" s="31"/>
      <c r="M491" s="30"/>
      <c r="N491" s="31"/>
      <c r="O491" s="32"/>
      <c r="P491" s="30"/>
      <c r="Q491" s="29" t="s">
        <v>197</v>
      </c>
      <c r="R491" s="29" t="s">
        <v>213</v>
      </c>
    </row>
    <row r="492" spans="1:18" x14ac:dyDescent="0.15">
      <c r="A492" s="45">
        <v>486</v>
      </c>
      <c r="B492" s="30"/>
      <c r="C492" s="32"/>
      <c r="D492" s="32" t="str">
        <f>IF(C492=namelist!$C$8,ROW(),"")</f>
        <v/>
      </c>
      <c r="E492" s="32" t="str">
        <f>IF(C492=namelist!$C$10,ROW(),"")</f>
        <v/>
      </c>
      <c r="F492" s="32"/>
      <c r="G492" s="30"/>
      <c r="H492" s="30"/>
      <c r="I492" s="30"/>
      <c r="J492" s="30"/>
      <c r="K492" s="30"/>
      <c r="L492" s="31"/>
      <c r="M492" s="30"/>
      <c r="N492" s="31"/>
      <c r="O492" s="32"/>
      <c r="P492" s="30"/>
      <c r="Q492" s="29" t="s">
        <v>197</v>
      </c>
      <c r="R492" s="29" t="s">
        <v>213</v>
      </c>
    </row>
    <row r="493" spans="1:18" x14ac:dyDescent="0.15">
      <c r="A493" s="45">
        <v>487</v>
      </c>
      <c r="B493" s="30"/>
      <c r="C493" s="32"/>
      <c r="D493" s="32" t="str">
        <f>IF(C493=namelist!$C$8,ROW(),"")</f>
        <v/>
      </c>
      <c r="E493" s="32" t="str">
        <f>IF(C493=namelist!$C$10,ROW(),"")</f>
        <v/>
      </c>
      <c r="F493" s="32"/>
      <c r="G493" s="30"/>
      <c r="H493" s="30"/>
      <c r="I493" s="30"/>
      <c r="J493" s="30"/>
      <c r="K493" s="30"/>
      <c r="L493" s="31"/>
      <c r="M493" s="30"/>
      <c r="N493" s="31"/>
      <c r="O493" s="32"/>
      <c r="P493" s="30"/>
      <c r="Q493" s="29" t="s">
        <v>195</v>
      </c>
      <c r="R493" s="29" t="s">
        <v>213</v>
      </c>
    </row>
    <row r="494" spans="1:18" x14ac:dyDescent="0.15">
      <c r="A494" s="45">
        <v>488</v>
      </c>
      <c r="B494" s="30"/>
      <c r="C494" s="32"/>
      <c r="D494" s="32" t="str">
        <f>IF(C494=namelist!$C$8,ROW(),"")</f>
        <v/>
      </c>
      <c r="E494" s="32" t="str">
        <f>IF(C494=namelist!$C$10,ROW(),"")</f>
        <v/>
      </c>
      <c r="F494" s="32"/>
      <c r="G494" s="30"/>
      <c r="H494" s="30"/>
      <c r="I494" s="30"/>
      <c r="J494" s="30"/>
      <c r="K494" s="30"/>
      <c r="L494" s="31"/>
      <c r="M494" s="30"/>
      <c r="N494" s="31"/>
      <c r="O494" s="32"/>
      <c r="P494" s="30"/>
      <c r="Q494" s="29" t="s">
        <v>197</v>
      </c>
      <c r="R494" s="29" t="s">
        <v>213</v>
      </c>
    </row>
    <row r="495" spans="1:18" x14ac:dyDescent="0.15">
      <c r="A495" s="45">
        <v>489</v>
      </c>
      <c r="B495" s="30"/>
      <c r="C495" s="32"/>
      <c r="D495" s="32" t="str">
        <f>IF(C495=namelist!$C$8,ROW(),"")</f>
        <v/>
      </c>
      <c r="E495" s="32" t="str">
        <f>IF(C495=namelist!$C$10,ROW(),"")</f>
        <v/>
      </c>
      <c r="F495" s="32"/>
      <c r="G495" s="30"/>
      <c r="H495" s="30"/>
      <c r="I495" s="30"/>
      <c r="J495" s="30"/>
      <c r="K495" s="30"/>
      <c r="L495" s="31"/>
      <c r="M495" s="30"/>
      <c r="N495" s="31"/>
      <c r="O495" s="32"/>
      <c r="P495" s="30"/>
      <c r="Q495" s="29" t="s">
        <v>197</v>
      </c>
      <c r="R495" s="29" t="s">
        <v>234</v>
      </c>
    </row>
    <row r="496" spans="1:18" x14ac:dyDescent="0.15">
      <c r="A496" s="45">
        <v>490</v>
      </c>
      <c r="B496" s="30"/>
      <c r="C496" s="32"/>
      <c r="D496" s="32" t="str">
        <f>IF(C496=namelist!$C$8,ROW(),"")</f>
        <v/>
      </c>
      <c r="E496" s="32" t="str">
        <f>IF(C496=namelist!$C$10,ROW(),"")</f>
        <v/>
      </c>
      <c r="F496" s="32"/>
      <c r="G496" s="30"/>
      <c r="H496" s="30"/>
      <c r="I496" s="30"/>
      <c r="J496" s="30"/>
      <c r="K496" s="30"/>
      <c r="L496" s="31"/>
      <c r="M496" s="30"/>
      <c r="N496" s="31"/>
      <c r="O496" s="32"/>
      <c r="P496" s="30"/>
      <c r="Q496" s="29" t="s">
        <v>197</v>
      </c>
      <c r="R496" s="29" t="s">
        <v>234</v>
      </c>
    </row>
    <row r="497" spans="1:18" x14ac:dyDescent="0.15">
      <c r="A497" s="45">
        <v>491</v>
      </c>
      <c r="B497" s="30"/>
      <c r="C497" s="32"/>
      <c r="D497" s="32" t="str">
        <f>IF(C497=namelist!$C$8,ROW(),"")</f>
        <v/>
      </c>
      <c r="E497" s="32" t="str">
        <f>IF(C497=namelist!$C$10,ROW(),"")</f>
        <v/>
      </c>
      <c r="F497" s="32"/>
      <c r="G497" s="30"/>
      <c r="H497" s="30"/>
      <c r="I497" s="30"/>
      <c r="J497" s="30"/>
      <c r="K497" s="30"/>
      <c r="L497" s="31"/>
      <c r="M497" s="30"/>
      <c r="N497" s="31"/>
      <c r="O497" s="32"/>
      <c r="P497" s="30"/>
      <c r="Q497" s="29" t="s">
        <v>197</v>
      </c>
      <c r="R497" s="29" t="s">
        <v>234</v>
      </c>
    </row>
    <row r="498" spans="1:18" x14ac:dyDescent="0.15">
      <c r="A498" s="45">
        <v>492</v>
      </c>
      <c r="B498" s="30"/>
      <c r="C498" s="32"/>
      <c r="D498" s="32" t="str">
        <f>IF(C498=namelist!$C$8,ROW(),"")</f>
        <v/>
      </c>
      <c r="E498" s="32" t="str">
        <f>IF(C498=namelist!$C$10,ROW(),"")</f>
        <v/>
      </c>
      <c r="F498" s="32"/>
      <c r="G498" s="30"/>
      <c r="H498" s="30"/>
      <c r="I498" s="30"/>
      <c r="J498" s="30"/>
      <c r="K498" s="30"/>
      <c r="L498" s="31"/>
      <c r="M498" s="30"/>
      <c r="N498" s="31"/>
      <c r="O498" s="32"/>
      <c r="P498" s="30"/>
      <c r="Q498" s="29" t="s">
        <v>197</v>
      </c>
      <c r="R498" s="29" t="s">
        <v>234</v>
      </c>
    </row>
    <row r="499" spans="1:18" x14ac:dyDescent="0.15">
      <c r="A499" s="45">
        <v>493</v>
      </c>
      <c r="B499" s="30"/>
      <c r="C499" s="32"/>
      <c r="D499" s="32" t="str">
        <f>IF(C499=namelist!$C$8,ROW(),"")</f>
        <v/>
      </c>
      <c r="E499" s="32" t="str">
        <f>IF(C499=namelist!$C$10,ROW(),"")</f>
        <v/>
      </c>
      <c r="F499" s="32"/>
      <c r="G499" s="30"/>
      <c r="H499" s="30"/>
      <c r="I499" s="30"/>
      <c r="J499" s="30"/>
      <c r="K499" s="30"/>
      <c r="L499" s="31"/>
      <c r="M499" s="30"/>
      <c r="N499" s="31"/>
      <c r="O499" s="32"/>
      <c r="P499" s="30"/>
      <c r="Q499" s="29" t="s">
        <v>195</v>
      </c>
      <c r="R499" s="29" t="s">
        <v>234</v>
      </c>
    </row>
    <row r="500" spans="1:18" x14ac:dyDescent="0.15">
      <c r="A500" s="45">
        <v>494</v>
      </c>
      <c r="B500" s="30"/>
      <c r="C500" s="32"/>
      <c r="D500" s="32" t="str">
        <f>IF(C500=namelist!$C$8,ROW(),"")</f>
        <v/>
      </c>
      <c r="E500" s="32" t="str">
        <f>IF(C500=namelist!$C$10,ROW(),"")</f>
        <v/>
      </c>
      <c r="F500" s="32"/>
      <c r="G500" s="30"/>
      <c r="H500" s="30"/>
      <c r="I500" s="30"/>
      <c r="J500" s="30"/>
      <c r="K500" s="30"/>
      <c r="L500" s="31"/>
      <c r="M500" s="30"/>
      <c r="N500" s="31"/>
      <c r="O500" s="32"/>
      <c r="P500" s="30"/>
      <c r="Q500" s="29" t="s">
        <v>197</v>
      </c>
      <c r="R500" s="29" t="s">
        <v>234</v>
      </c>
    </row>
    <row r="501" spans="1:18" x14ac:dyDescent="0.15">
      <c r="A501" s="45">
        <v>495</v>
      </c>
      <c r="B501" s="30"/>
      <c r="C501" s="32"/>
      <c r="D501" s="32" t="str">
        <f>IF(C501=namelist!$C$8,ROW(),"")</f>
        <v/>
      </c>
      <c r="E501" s="32" t="str">
        <f>IF(C501=namelist!$C$10,ROW(),"")</f>
        <v/>
      </c>
      <c r="F501" s="32"/>
      <c r="G501" s="30"/>
      <c r="H501" s="30"/>
      <c r="I501" s="30"/>
      <c r="J501" s="30"/>
      <c r="K501" s="30"/>
      <c r="L501" s="31"/>
      <c r="M501" s="30"/>
      <c r="N501" s="31"/>
      <c r="O501" s="32"/>
      <c r="P501" s="30"/>
      <c r="Q501" s="29" t="s">
        <v>197</v>
      </c>
      <c r="R501" s="29" t="s">
        <v>234</v>
      </c>
    </row>
    <row r="502" spans="1:18" x14ac:dyDescent="0.15">
      <c r="A502" s="45">
        <v>496</v>
      </c>
      <c r="B502" s="30"/>
      <c r="C502" s="32"/>
      <c r="D502" s="32" t="str">
        <f>IF(C502=namelist!$C$8,ROW(),"")</f>
        <v/>
      </c>
      <c r="E502" s="32" t="str">
        <f>IF(C502=namelist!$C$10,ROW(),"")</f>
        <v/>
      </c>
      <c r="F502" s="32"/>
      <c r="G502" s="30"/>
      <c r="H502" s="30"/>
      <c r="I502" s="30"/>
      <c r="J502" s="30"/>
      <c r="K502" s="30"/>
      <c r="L502" s="31"/>
      <c r="M502" s="30"/>
      <c r="N502" s="31"/>
      <c r="O502" s="32"/>
      <c r="P502" s="30"/>
      <c r="Q502" s="29" t="s">
        <v>197</v>
      </c>
      <c r="R502" s="29" t="s">
        <v>234</v>
      </c>
    </row>
    <row r="503" spans="1:18" x14ac:dyDescent="0.15">
      <c r="A503" s="45">
        <v>497</v>
      </c>
      <c r="B503" s="30"/>
      <c r="C503" s="32"/>
      <c r="D503" s="32" t="str">
        <f>IF(C503=namelist!$C$8,ROW(),"")</f>
        <v/>
      </c>
      <c r="E503" s="32" t="str">
        <f>IF(C503=namelist!$C$10,ROW(),"")</f>
        <v/>
      </c>
      <c r="F503" s="32"/>
      <c r="G503" s="30"/>
      <c r="H503" s="30"/>
      <c r="I503" s="30"/>
      <c r="J503" s="30"/>
      <c r="K503" s="30"/>
      <c r="L503" s="31"/>
      <c r="M503" s="30"/>
      <c r="N503" s="31"/>
      <c r="O503" s="32"/>
      <c r="P503" s="30"/>
      <c r="Q503" s="29" t="s">
        <v>197</v>
      </c>
      <c r="R503" s="29" t="s">
        <v>234</v>
      </c>
    </row>
    <row r="504" spans="1:18" x14ac:dyDescent="0.15">
      <c r="A504" s="45">
        <v>498</v>
      </c>
      <c r="B504" s="30"/>
      <c r="C504" s="32"/>
      <c r="D504" s="32" t="str">
        <f>IF(C504=namelist!$C$8,ROW(),"")</f>
        <v/>
      </c>
      <c r="E504" s="32" t="str">
        <f>IF(C504=namelist!$C$10,ROW(),"")</f>
        <v/>
      </c>
      <c r="F504" s="32"/>
      <c r="G504" s="30"/>
      <c r="H504" s="30"/>
      <c r="I504" s="30"/>
      <c r="J504" s="30"/>
      <c r="K504" s="30"/>
      <c r="L504" s="31"/>
      <c r="M504" s="30"/>
      <c r="N504" s="31"/>
      <c r="O504" s="32"/>
      <c r="P504" s="30"/>
      <c r="Q504" s="29" t="s">
        <v>197</v>
      </c>
      <c r="R504" s="29" t="s">
        <v>234</v>
      </c>
    </row>
    <row r="505" spans="1:18" x14ac:dyDescent="0.15">
      <c r="A505" s="45">
        <v>499</v>
      </c>
      <c r="B505" s="30"/>
      <c r="C505" s="32"/>
      <c r="D505" s="32" t="str">
        <f>IF(C505=namelist!$C$8,ROW(),"")</f>
        <v/>
      </c>
      <c r="E505" s="32" t="str">
        <f>IF(C505=namelist!$C$10,ROW(),"")</f>
        <v/>
      </c>
      <c r="F505" s="32"/>
      <c r="G505" s="30"/>
      <c r="H505" s="30"/>
      <c r="I505" s="30"/>
      <c r="J505" s="30"/>
      <c r="K505" s="30"/>
      <c r="L505" s="31"/>
      <c r="M505" s="30"/>
      <c r="N505" s="31"/>
      <c r="O505" s="32"/>
      <c r="P505" s="30"/>
      <c r="Q505" s="29" t="s">
        <v>197</v>
      </c>
      <c r="R505" s="29" t="s">
        <v>234</v>
      </c>
    </row>
    <row r="506" spans="1:18" x14ac:dyDescent="0.15">
      <c r="A506" s="45">
        <v>500</v>
      </c>
      <c r="B506" s="30"/>
      <c r="C506" s="32"/>
      <c r="D506" s="32" t="str">
        <f>IF(C506=namelist!$C$8,ROW(),"")</f>
        <v/>
      </c>
      <c r="E506" s="32" t="str">
        <f>IF(C506=namelist!$C$10,ROW(),"")</f>
        <v/>
      </c>
      <c r="F506" s="32"/>
      <c r="G506" s="30"/>
      <c r="H506" s="30"/>
      <c r="I506" s="30"/>
      <c r="J506" s="30"/>
      <c r="K506" s="30"/>
      <c r="L506" s="31"/>
      <c r="M506" s="30"/>
      <c r="N506" s="31"/>
      <c r="O506" s="32"/>
      <c r="P506" s="30"/>
      <c r="Q506" s="29" t="s">
        <v>197</v>
      </c>
      <c r="R506" s="29" t="s">
        <v>234</v>
      </c>
    </row>
    <row r="507" spans="1:18" x14ac:dyDescent="0.15">
      <c r="A507" s="45">
        <v>501</v>
      </c>
      <c r="B507" s="30"/>
      <c r="C507" s="32"/>
      <c r="D507" s="32" t="str">
        <f>IF(C507=namelist!$C$8,ROW(),"")</f>
        <v/>
      </c>
      <c r="E507" s="32" t="str">
        <f>IF(C507=namelist!$C$10,ROW(),"")</f>
        <v/>
      </c>
      <c r="F507" s="32"/>
      <c r="G507" s="30"/>
      <c r="H507" s="30"/>
      <c r="I507" s="30"/>
      <c r="J507" s="30"/>
      <c r="K507" s="30"/>
      <c r="L507" s="31"/>
      <c r="M507" s="30"/>
      <c r="N507" s="31"/>
      <c r="O507" s="32"/>
      <c r="P507" s="30"/>
      <c r="Q507" s="29" t="s">
        <v>197</v>
      </c>
      <c r="R507" s="29" t="s">
        <v>234</v>
      </c>
    </row>
    <row r="508" spans="1:18" x14ac:dyDescent="0.15">
      <c r="A508" s="45">
        <v>502</v>
      </c>
      <c r="B508" s="30"/>
      <c r="C508" s="32"/>
      <c r="D508" s="32" t="str">
        <f>IF(C508=namelist!$C$8,ROW(),"")</f>
        <v/>
      </c>
      <c r="E508" s="32" t="str">
        <f>IF(C508=namelist!$C$10,ROW(),"")</f>
        <v/>
      </c>
      <c r="F508" s="32"/>
      <c r="G508" s="30"/>
      <c r="H508" s="30"/>
      <c r="I508" s="30"/>
      <c r="J508" s="30"/>
      <c r="K508" s="30"/>
      <c r="L508" s="31"/>
      <c r="M508" s="30"/>
      <c r="N508" s="31"/>
      <c r="O508" s="32"/>
      <c r="P508" s="30"/>
      <c r="Q508" s="29" t="s">
        <v>195</v>
      </c>
      <c r="R508" s="29" t="s">
        <v>234</v>
      </c>
    </row>
    <row r="509" spans="1:18" x14ac:dyDescent="0.15">
      <c r="A509" s="45">
        <v>503</v>
      </c>
      <c r="B509" s="30"/>
      <c r="C509" s="32"/>
      <c r="D509" s="32" t="str">
        <f>IF(C509=namelist!$C$8,ROW(),"")</f>
        <v/>
      </c>
      <c r="E509" s="32" t="str">
        <f>IF(C509=namelist!$C$10,ROW(),"")</f>
        <v/>
      </c>
      <c r="F509" s="32"/>
      <c r="G509" s="30"/>
      <c r="H509" s="30"/>
      <c r="I509" s="30"/>
      <c r="J509" s="30"/>
      <c r="K509" s="30"/>
      <c r="L509" s="31"/>
      <c r="M509" s="30"/>
      <c r="N509" s="31"/>
      <c r="O509" s="32"/>
      <c r="P509" s="30"/>
      <c r="Q509" s="29" t="s">
        <v>197</v>
      </c>
      <c r="R509" s="29" t="s">
        <v>203</v>
      </c>
    </row>
    <row r="510" spans="1:18" x14ac:dyDescent="0.15">
      <c r="A510" s="45">
        <v>504</v>
      </c>
      <c r="B510" s="30"/>
      <c r="C510" s="32"/>
      <c r="D510" s="32" t="str">
        <f>IF(C510=namelist!$C$8,ROW(),"")</f>
        <v/>
      </c>
      <c r="E510" s="32" t="str">
        <f>IF(C510=namelist!$C$10,ROW(),"")</f>
        <v/>
      </c>
      <c r="F510" s="32"/>
      <c r="G510" s="30"/>
      <c r="H510" s="30"/>
      <c r="I510" s="30"/>
      <c r="J510" s="30"/>
      <c r="K510" s="30"/>
      <c r="L510" s="31"/>
      <c r="M510" s="30"/>
      <c r="N510" s="31"/>
      <c r="O510" s="32"/>
      <c r="P510" s="30"/>
      <c r="Q510" s="29" t="s">
        <v>197</v>
      </c>
      <c r="R510" s="29" t="s">
        <v>203</v>
      </c>
    </row>
    <row r="511" spans="1:18" x14ac:dyDescent="0.15">
      <c r="A511" s="45">
        <v>505</v>
      </c>
      <c r="B511" s="30"/>
      <c r="C511" s="32"/>
      <c r="D511" s="32" t="str">
        <f>IF(C511=namelist!$C$8,ROW(),"")</f>
        <v/>
      </c>
      <c r="E511" s="32" t="str">
        <f>IF(C511=namelist!$C$10,ROW(),"")</f>
        <v/>
      </c>
      <c r="F511" s="32"/>
      <c r="G511" s="30"/>
      <c r="H511" s="30"/>
      <c r="I511" s="30"/>
      <c r="J511" s="30"/>
      <c r="K511" s="30"/>
      <c r="L511" s="31"/>
      <c r="M511" s="30"/>
      <c r="N511" s="31"/>
      <c r="O511" s="32"/>
      <c r="P511" s="30"/>
      <c r="Q511" s="29" t="s">
        <v>197</v>
      </c>
      <c r="R511" s="29" t="s">
        <v>203</v>
      </c>
    </row>
    <row r="512" spans="1:18" x14ac:dyDescent="0.15">
      <c r="A512" s="45">
        <v>506</v>
      </c>
      <c r="B512" s="30"/>
      <c r="C512" s="32"/>
      <c r="D512" s="32" t="str">
        <f>IF(C512=namelist!$C$8,ROW(),"")</f>
        <v/>
      </c>
      <c r="E512" s="32" t="str">
        <f>IF(C512=namelist!$C$10,ROW(),"")</f>
        <v/>
      </c>
      <c r="F512" s="32"/>
      <c r="G512" s="30"/>
      <c r="H512" s="30"/>
      <c r="I512" s="30"/>
      <c r="J512" s="30"/>
      <c r="K512" s="30"/>
      <c r="L512" s="31"/>
      <c r="M512" s="30"/>
      <c r="N512" s="31"/>
      <c r="O512" s="32"/>
      <c r="P512" s="30"/>
      <c r="Q512" s="29" t="s">
        <v>197</v>
      </c>
      <c r="R512" s="29" t="s">
        <v>203</v>
      </c>
    </row>
    <row r="513" spans="1:18" x14ac:dyDescent="0.15">
      <c r="A513" s="45">
        <v>507</v>
      </c>
      <c r="B513" s="30"/>
      <c r="C513" s="32"/>
      <c r="D513" s="32" t="str">
        <f>IF(C513=namelist!$C$8,ROW(),"")</f>
        <v/>
      </c>
      <c r="E513" s="32" t="str">
        <f>IF(C513=namelist!$C$10,ROW(),"")</f>
        <v/>
      </c>
      <c r="F513" s="32"/>
      <c r="G513" s="30"/>
      <c r="H513" s="30"/>
      <c r="I513" s="30"/>
      <c r="J513" s="30"/>
      <c r="K513" s="30"/>
      <c r="L513" s="31"/>
      <c r="M513" s="30"/>
      <c r="N513" s="31"/>
      <c r="O513" s="32"/>
      <c r="P513" s="30"/>
      <c r="Q513" s="29" t="s">
        <v>197</v>
      </c>
      <c r="R513" s="29" t="s">
        <v>203</v>
      </c>
    </row>
    <row r="514" spans="1:18" x14ac:dyDescent="0.15">
      <c r="A514" s="45">
        <v>508</v>
      </c>
      <c r="B514" s="30"/>
      <c r="C514" s="32"/>
      <c r="D514" s="32" t="str">
        <f>IF(C514=namelist!$C$8,ROW(),"")</f>
        <v/>
      </c>
      <c r="E514" s="32" t="str">
        <f>IF(C514=namelist!$C$10,ROW(),"")</f>
        <v/>
      </c>
      <c r="F514" s="32"/>
      <c r="G514" s="30"/>
      <c r="H514" s="30"/>
      <c r="I514" s="30"/>
      <c r="J514" s="30"/>
      <c r="K514" s="30"/>
      <c r="L514" s="31"/>
      <c r="M514" s="30"/>
      <c r="N514" s="31"/>
      <c r="O514" s="32"/>
      <c r="P514" s="30"/>
      <c r="Q514" s="29" t="s">
        <v>197</v>
      </c>
      <c r="R514" s="29" t="s">
        <v>203</v>
      </c>
    </row>
    <row r="515" spans="1:18" x14ac:dyDescent="0.15">
      <c r="A515" s="45">
        <v>509</v>
      </c>
      <c r="B515" s="30"/>
      <c r="C515" s="32"/>
      <c r="D515" s="32" t="str">
        <f>IF(C515=namelist!$C$8,ROW(),"")</f>
        <v/>
      </c>
      <c r="E515" s="32" t="str">
        <f>IF(C515=namelist!$C$10,ROW(),"")</f>
        <v/>
      </c>
      <c r="F515" s="32"/>
      <c r="G515" s="30"/>
      <c r="H515" s="30"/>
      <c r="I515" s="30"/>
      <c r="J515" s="30"/>
      <c r="K515" s="30"/>
      <c r="L515" s="31"/>
      <c r="M515" s="30"/>
      <c r="N515" s="31"/>
      <c r="O515" s="32"/>
      <c r="P515" s="30"/>
      <c r="Q515" s="29" t="s">
        <v>197</v>
      </c>
      <c r="R515" s="29" t="s">
        <v>203</v>
      </c>
    </row>
    <row r="516" spans="1:18" x14ac:dyDescent="0.15">
      <c r="A516" s="45">
        <v>510</v>
      </c>
      <c r="B516" s="30"/>
      <c r="C516" s="32"/>
      <c r="D516" s="32" t="str">
        <f>IF(C516=namelist!$C$8,ROW(),"")</f>
        <v/>
      </c>
      <c r="E516" s="32" t="str">
        <f>IF(C516=namelist!$C$10,ROW(),"")</f>
        <v/>
      </c>
      <c r="F516" s="32"/>
      <c r="G516" s="30"/>
      <c r="H516" s="30"/>
      <c r="I516" s="30"/>
      <c r="J516" s="30"/>
      <c r="K516" s="30"/>
      <c r="L516" s="31"/>
      <c r="M516" s="30"/>
      <c r="N516" s="31"/>
      <c r="O516" s="32"/>
      <c r="P516" s="30"/>
      <c r="Q516" s="29" t="s">
        <v>197</v>
      </c>
      <c r="R516" s="29" t="s">
        <v>203</v>
      </c>
    </row>
    <row r="517" spans="1:18" x14ac:dyDescent="0.15">
      <c r="A517" s="45">
        <v>511</v>
      </c>
      <c r="B517" s="30"/>
      <c r="C517" s="32"/>
      <c r="D517" s="32" t="str">
        <f>IF(C517=namelist!$C$8,ROW(),"")</f>
        <v/>
      </c>
      <c r="E517" s="32" t="str">
        <f>IF(C517=namelist!$C$10,ROW(),"")</f>
        <v/>
      </c>
      <c r="F517" s="32"/>
      <c r="G517" s="30"/>
      <c r="H517" s="30"/>
      <c r="I517" s="30"/>
      <c r="J517" s="30"/>
      <c r="K517" s="30"/>
      <c r="L517" s="31"/>
      <c r="M517" s="30"/>
      <c r="N517" s="31"/>
      <c r="O517" s="32"/>
      <c r="P517" s="30"/>
      <c r="Q517" s="29" t="s">
        <v>197</v>
      </c>
      <c r="R517" s="29" t="s">
        <v>203</v>
      </c>
    </row>
    <row r="518" spans="1:18" x14ac:dyDescent="0.15">
      <c r="A518" s="45">
        <v>512</v>
      </c>
      <c r="B518" s="30"/>
      <c r="C518" s="32"/>
      <c r="D518" s="32" t="str">
        <f>IF(C518=namelist!$C$8,ROW(),"")</f>
        <v/>
      </c>
      <c r="E518" s="32" t="str">
        <f>IF(C518=namelist!$C$10,ROW(),"")</f>
        <v/>
      </c>
      <c r="F518" s="32"/>
      <c r="G518" s="30"/>
      <c r="H518" s="30"/>
      <c r="I518" s="30"/>
      <c r="J518" s="30"/>
      <c r="K518" s="30"/>
      <c r="L518" s="31"/>
      <c r="M518" s="30"/>
      <c r="N518" s="31"/>
      <c r="O518" s="32"/>
      <c r="P518" s="30"/>
      <c r="Q518" s="29" t="s">
        <v>197</v>
      </c>
      <c r="R518" s="29" t="s">
        <v>203</v>
      </c>
    </row>
    <row r="519" spans="1:18" x14ac:dyDescent="0.15">
      <c r="A519" s="45">
        <v>513</v>
      </c>
      <c r="B519" s="30"/>
      <c r="C519" s="32"/>
      <c r="D519" s="32" t="str">
        <f>IF(C519=namelist!$C$8,ROW(),"")</f>
        <v/>
      </c>
      <c r="E519" s="32" t="str">
        <f>IF(C519=namelist!$C$10,ROW(),"")</f>
        <v/>
      </c>
      <c r="F519" s="32"/>
      <c r="G519" s="30"/>
      <c r="H519" s="30"/>
      <c r="I519" s="30"/>
      <c r="J519" s="30"/>
      <c r="K519" s="30"/>
      <c r="L519" s="31"/>
      <c r="M519" s="30"/>
      <c r="N519" s="31"/>
      <c r="O519" s="32"/>
      <c r="P519" s="30"/>
      <c r="Q519" s="29" t="s">
        <v>197</v>
      </c>
      <c r="R519" s="29" t="s">
        <v>203</v>
      </c>
    </row>
    <row r="520" spans="1:18" x14ac:dyDescent="0.15">
      <c r="A520" s="45">
        <v>514</v>
      </c>
      <c r="B520" s="30"/>
      <c r="C520" s="32"/>
      <c r="D520" s="32" t="str">
        <f>IF(C520=namelist!$C$8,ROW(),"")</f>
        <v/>
      </c>
      <c r="E520" s="32" t="str">
        <f>IF(C520=namelist!$C$10,ROW(),"")</f>
        <v/>
      </c>
      <c r="F520" s="32"/>
      <c r="G520" s="30"/>
      <c r="H520" s="30"/>
      <c r="I520" s="30"/>
      <c r="J520" s="30"/>
      <c r="K520" s="30"/>
      <c r="L520" s="31"/>
      <c r="M520" s="30"/>
      <c r="N520" s="31"/>
      <c r="O520" s="32"/>
      <c r="P520" s="30"/>
      <c r="Q520" s="29" t="s">
        <v>197</v>
      </c>
      <c r="R520" s="29" t="s">
        <v>203</v>
      </c>
    </row>
    <row r="521" spans="1:18" x14ac:dyDescent="0.15">
      <c r="A521" s="45">
        <v>515</v>
      </c>
      <c r="B521" s="30"/>
      <c r="C521" s="32"/>
      <c r="D521" s="32" t="str">
        <f>IF(C521=namelist!$C$8,ROW(),"")</f>
        <v/>
      </c>
      <c r="E521" s="32" t="str">
        <f>IF(C521=namelist!$C$10,ROW(),"")</f>
        <v/>
      </c>
      <c r="F521" s="32"/>
      <c r="G521" s="30"/>
      <c r="H521" s="30"/>
      <c r="I521" s="30"/>
      <c r="J521" s="30"/>
      <c r="K521" s="30"/>
      <c r="L521" s="31"/>
      <c r="M521" s="30"/>
      <c r="N521" s="31"/>
      <c r="O521" s="32"/>
      <c r="P521" s="30"/>
      <c r="Q521" s="29" t="s">
        <v>197</v>
      </c>
      <c r="R521" s="29" t="s">
        <v>203</v>
      </c>
    </row>
    <row r="522" spans="1:18" x14ac:dyDescent="0.15">
      <c r="A522" s="45">
        <v>516</v>
      </c>
      <c r="B522" s="30"/>
      <c r="C522" s="32"/>
      <c r="D522" s="32" t="str">
        <f>IF(C522=namelist!$C$8,ROW(),"")</f>
        <v/>
      </c>
      <c r="E522" s="32" t="str">
        <f>IF(C522=namelist!$C$10,ROW(),"")</f>
        <v/>
      </c>
      <c r="F522" s="32"/>
      <c r="G522" s="30"/>
      <c r="H522" s="30"/>
      <c r="I522" s="30"/>
      <c r="J522" s="30"/>
      <c r="K522" s="30"/>
      <c r="L522" s="31"/>
      <c r="M522" s="30"/>
      <c r="N522" s="31"/>
      <c r="O522" s="32"/>
      <c r="P522" s="30"/>
      <c r="Q522" s="29" t="s">
        <v>197</v>
      </c>
      <c r="R522" s="29" t="s">
        <v>203</v>
      </c>
    </row>
    <row r="523" spans="1:18" x14ac:dyDescent="0.15">
      <c r="A523" s="45">
        <v>517</v>
      </c>
      <c r="B523" s="30"/>
      <c r="C523" s="32"/>
      <c r="D523" s="32" t="str">
        <f>IF(C523=namelist!$C$8,ROW(),"")</f>
        <v/>
      </c>
      <c r="E523" s="32" t="str">
        <f>IF(C523=namelist!$C$10,ROW(),"")</f>
        <v/>
      </c>
      <c r="F523" s="32"/>
      <c r="G523" s="30"/>
      <c r="H523" s="30"/>
      <c r="I523" s="30"/>
      <c r="J523" s="30"/>
      <c r="K523" s="30"/>
      <c r="L523" s="31"/>
      <c r="M523" s="30"/>
      <c r="N523" s="31"/>
      <c r="O523" s="32"/>
      <c r="P523" s="30"/>
      <c r="Q523" s="29" t="s">
        <v>197</v>
      </c>
      <c r="R523" s="29" t="s">
        <v>237</v>
      </c>
    </row>
    <row r="524" spans="1:18" x14ac:dyDescent="0.15">
      <c r="A524" s="45">
        <v>518</v>
      </c>
      <c r="B524" s="30"/>
      <c r="C524" s="32"/>
      <c r="D524" s="32" t="str">
        <f>IF(C524=namelist!$C$8,ROW(),"")</f>
        <v/>
      </c>
      <c r="E524" s="32" t="str">
        <f>IF(C524=namelist!$C$10,ROW(),"")</f>
        <v/>
      </c>
      <c r="F524" s="32"/>
      <c r="G524" s="30"/>
      <c r="H524" s="30"/>
      <c r="I524" s="30"/>
      <c r="J524" s="30"/>
      <c r="K524" s="30"/>
      <c r="L524" s="31"/>
      <c r="M524" s="30"/>
      <c r="N524" s="31"/>
      <c r="O524" s="32"/>
      <c r="P524" s="30"/>
      <c r="Q524" s="29" t="s">
        <v>195</v>
      </c>
      <c r="R524" s="29" t="s">
        <v>237</v>
      </c>
    </row>
    <row r="525" spans="1:18" x14ac:dyDescent="0.15">
      <c r="A525" s="45">
        <v>519</v>
      </c>
      <c r="B525" s="30"/>
      <c r="C525" s="32"/>
      <c r="D525" s="32" t="str">
        <f>IF(C525=namelist!$C$8,ROW(),"")</f>
        <v/>
      </c>
      <c r="E525" s="32" t="str">
        <f>IF(C525=namelist!$C$10,ROW(),"")</f>
        <v/>
      </c>
      <c r="F525" s="32"/>
      <c r="G525" s="30"/>
      <c r="H525" s="30"/>
      <c r="I525" s="30"/>
      <c r="J525" s="30"/>
      <c r="K525" s="30"/>
      <c r="L525" s="31"/>
      <c r="M525" s="30"/>
      <c r="N525" s="31"/>
      <c r="O525" s="32"/>
      <c r="P525" s="30"/>
      <c r="Q525" s="29" t="s">
        <v>197</v>
      </c>
      <c r="R525" s="29" t="s">
        <v>237</v>
      </c>
    </row>
    <row r="526" spans="1:18" x14ac:dyDescent="0.15">
      <c r="A526" s="45">
        <v>520</v>
      </c>
      <c r="B526" s="30"/>
      <c r="C526" s="32"/>
      <c r="D526" s="32" t="str">
        <f>IF(C526=namelist!$C$8,ROW(),"")</f>
        <v/>
      </c>
      <c r="E526" s="32" t="str">
        <f>IF(C526=namelist!$C$10,ROW(),"")</f>
        <v/>
      </c>
      <c r="F526" s="32"/>
      <c r="G526" s="30"/>
      <c r="H526" s="30"/>
      <c r="I526" s="30"/>
      <c r="J526" s="30"/>
      <c r="K526" s="30"/>
      <c r="L526" s="31"/>
      <c r="M526" s="30"/>
      <c r="N526" s="31"/>
      <c r="O526" s="32"/>
      <c r="P526" s="30"/>
      <c r="Q526" s="29" t="s">
        <v>195</v>
      </c>
      <c r="R526" s="29" t="s">
        <v>237</v>
      </c>
    </row>
    <row r="527" spans="1:18" x14ac:dyDescent="0.15">
      <c r="A527" s="45">
        <v>521</v>
      </c>
      <c r="B527" s="30"/>
      <c r="C527" s="32"/>
      <c r="D527" s="32" t="str">
        <f>IF(C527=namelist!$C$8,ROW(),"")</f>
        <v/>
      </c>
      <c r="E527" s="32" t="str">
        <f>IF(C527=namelist!$C$10,ROW(),"")</f>
        <v/>
      </c>
      <c r="F527" s="32"/>
      <c r="G527" s="30"/>
      <c r="H527" s="30"/>
      <c r="I527" s="30"/>
      <c r="J527" s="30"/>
      <c r="K527" s="30"/>
      <c r="L527" s="31"/>
      <c r="M527" s="30"/>
      <c r="N527" s="31"/>
      <c r="O527" s="32"/>
      <c r="P527" s="30"/>
      <c r="Q527" s="29" t="s">
        <v>197</v>
      </c>
      <c r="R527" s="29" t="s">
        <v>237</v>
      </c>
    </row>
    <row r="528" spans="1:18" x14ac:dyDescent="0.15">
      <c r="A528" s="45">
        <v>522</v>
      </c>
      <c r="B528" s="30"/>
      <c r="C528" s="32"/>
      <c r="D528" s="32" t="str">
        <f>IF(C528=namelist!$C$8,ROW(),"")</f>
        <v/>
      </c>
      <c r="E528" s="32" t="str">
        <f>IF(C528=namelist!$C$10,ROW(),"")</f>
        <v/>
      </c>
      <c r="F528" s="32"/>
      <c r="G528" s="30"/>
      <c r="H528" s="30"/>
      <c r="I528" s="30"/>
      <c r="J528" s="30"/>
      <c r="K528" s="30"/>
      <c r="L528" s="31"/>
      <c r="M528" s="30"/>
      <c r="N528" s="31"/>
      <c r="O528" s="32"/>
      <c r="P528" s="30"/>
      <c r="Q528" s="29" t="s">
        <v>197</v>
      </c>
      <c r="R528" s="29" t="s">
        <v>237</v>
      </c>
    </row>
    <row r="529" spans="1:18" x14ac:dyDescent="0.15">
      <c r="A529" s="45">
        <v>523</v>
      </c>
      <c r="B529" s="30"/>
      <c r="C529" s="32"/>
      <c r="D529" s="32" t="str">
        <f>IF(C529=namelist!$C$8,ROW(),"")</f>
        <v/>
      </c>
      <c r="E529" s="32" t="str">
        <f>IF(C529=namelist!$C$10,ROW(),"")</f>
        <v/>
      </c>
      <c r="F529" s="32"/>
      <c r="G529" s="30"/>
      <c r="H529" s="30"/>
      <c r="I529" s="30"/>
      <c r="J529" s="30"/>
      <c r="K529" s="30"/>
      <c r="L529" s="31"/>
      <c r="M529" s="30"/>
      <c r="N529" s="31"/>
      <c r="O529" s="32"/>
      <c r="P529" s="30"/>
      <c r="Q529" s="29" t="s">
        <v>197</v>
      </c>
      <c r="R529" s="29" t="s">
        <v>237</v>
      </c>
    </row>
    <row r="530" spans="1:18" x14ac:dyDescent="0.15">
      <c r="A530" s="45">
        <v>524</v>
      </c>
      <c r="B530" s="30"/>
      <c r="C530" s="32"/>
      <c r="D530" s="32" t="str">
        <f>IF(C530=namelist!$C$8,ROW(),"")</f>
        <v/>
      </c>
      <c r="E530" s="32" t="str">
        <f>IF(C530=namelist!$C$10,ROW(),"")</f>
        <v/>
      </c>
      <c r="F530" s="32"/>
      <c r="G530" s="30"/>
      <c r="H530" s="30"/>
      <c r="I530" s="30"/>
      <c r="J530" s="30"/>
      <c r="K530" s="30"/>
      <c r="L530" s="31"/>
      <c r="M530" s="30"/>
      <c r="N530" s="31"/>
      <c r="O530" s="32"/>
      <c r="P530" s="30"/>
      <c r="Q530" s="29" t="s">
        <v>195</v>
      </c>
      <c r="R530" s="29" t="s">
        <v>237</v>
      </c>
    </row>
    <row r="531" spans="1:18" x14ac:dyDescent="0.15">
      <c r="A531" s="45">
        <v>525</v>
      </c>
      <c r="B531" s="30"/>
      <c r="C531" s="32"/>
      <c r="D531" s="32" t="str">
        <f>IF(C531=namelist!$C$8,ROW(),"")</f>
        <v/>
      </c>
      <c r="E531" s="32" t="str">
        <f>IF(C531=namelist!$C$10,ROW(),"")</f>
        <v/>
      </c>
      <c r="F531" s="32"/>
      <c r="G531" s="30"/>
      <c r="H531" s="30"/>
      <c r="I531" s="30"/>
      <c r="J531" s="30"/>
      <c r="K531" s="30"/>
      <c r="L531" s="31"/>
      <c r="M531" s="30"/>
      <c r="N531" s="31"/>
      <c r="O531" s="32"/>
      <c r="P531" s="30"/>
      <c r="Q531" s="29" t="s">
        <v>197</v>
      </c>
      <c r="R531" s="29" t="s">
        <v>237</v>
      </c>
    </row>
    <row r="532" spans="1:18" x14ac:dyDescent="0.15">
      <c r="A532" s="45">
        <v>526</v>
      </c>
      <c r="B532" s="30"/>
      <c r="C532" s="32"/>
      <c r="D532" s="32" t="str">
        <f>IF(C532=namelist!$C$8,ROW(),"")</f>
        <v/>
      </c>
      <c r="E532" s="32" t="str">
        <f>IF(C532=namelist!$C$10,ROW(),"")</f>
        <v/>
      </c>
      <c r="F532" s="32"/>
      <c r="G532" s="30"/>
      <c r="H532" s="30"/>
      <c r="I532" s="30"/>
      <c r="J532" s="30"/>
      <c r="K532" s="30"/>
      <c r="L532" s="31"/>
      <c r="M532" s="30"/>
      <c r="N532" s="31"/>
      <c r="O532" s="32"/>
      <c r="P532" s="30"/>
      <c r="Q532" s="29" t="s">
        <v>197</v>
      </c>
      <c r="R532" s="29" t="s">
        <v>237</v>
      </c>
    </row>
    <row r="533" spans="1:18" x14ac:dyDescent="0.15">
      <c r="A533" s="45">
        <v>527</v>
      </c>
      <c r="B533" s="30"/>
      <c r="C533" s="32"/>
      <c r="D533" s="32" t="str">
        <f>IF(C533=namelist!$C$8,ROW(),"")</f>
        <v/>
      </c>
      <c r="E533" s="32" t="str">
        <f>IF(C533=namelist!$C$10,ROW(),"")</f>
        <v/>
      </c>
      <c r="F533" s="32"/>
      <c r="G533" s="30"/>
      <c r="H533" s="30"/>
      <c r="I533" s="30"/>
      <c r="J533" s="30"/>
      <c r="K533" s="30"/>
      <c r="L533" s="31"/>
      <c r="M533" s="30"/>
      <c r="N533" s="31"/>
      <c r="O533" s="32"/>
      <c r="P533" s="30"/>
      <c r="Q533" s="29" t="s">
        <v>197</v>
      </c>
      <c r="R533" s="29" t="s">
        <v>237</v>
      </c>
    </row>
    <row r="534" spans="1:18" x14ac:dyDescent="0.15">
      <c r="A534" s="45">
        <v>528</v>
      </c>
      <c r="B534" s="30"/>
      <c r="C534" s="32"/>
      <c r="D534" s="32" t="str">
        <f>IF(C534=namelist!$C$8,ROW(),"")</f>
        <v/>
      </c>
      <c r="E534" s="32" t="str">
        <f>IF(C534=namelist!$C$10,ROW(),"")</f>
        <v/>
      </c>
      <c r="F534" s="32"/>
      <c r="G534" s="30"/>
      <c r="H534" s="30"/>
      <c r="I534" s="30"/>
      <c r="J534" s="30"/>
      <c r="K534" s="30"/>
      <c r="L534" s="31"/>
      <c r="M534" s="30"/>
      <c r="N534" s="31"/>
      <c r="O534" s="32"/>
      <c r="P534" s="30"/>
      <c r="Q534" s="29" t="s">
        <v>197</v>
      </c>
      <c r="R534" s="29" t="s">
        <v>237</v>
      </c>
    </row>
    <row r="535" spans="1:18" x14ac:dyDescent="0.15">
      <c r="A535" s="45">
        <v>529</v>
      </c>
      <c r="B535" s="30"/>
      <c r="C535" s="32"/>
      <c r="D535" s="32" t="str">
        <f>IF(C535=namelist!$C$8,ROW(),"")</f>
        <v/>
      </c>
      <c r="E535" s="32" t="str">
        <f>IF(C535=namelist!$C$10,ROW(),"")</f>
        <v/>
      </c>
      <c r="F535" s="32"/>
      <c r="G535" s="30"/>
      <c r="H535" s="30"/>
      <c r="I535" s="30"/>
      <c r="J535" s="30"/>
      <c r="K535" s="30"/>
      <c r="L535" s="31"/>
      <c r="M535" s="30"/>
      <c r="N535" s="31"/>
      <c r="O535" s="32"/>
      <c r="P535" s="30"/>
      <c r="Q535" s="29" t="s">
        <v>197</v>
      </c>
      <c r="R535" s="29" t="s">
        <v>237</v>
      </c>
    </row>
    <row r="536" spans="1:18" x14ac:dyDescent="0.15">
      <c r="A536" s="45">
        <v>530</v>
      </c>
      <c r="B536" s="30"/>
      <c r="C536" s="32"/>
      <c r="D536" s="32" t="str">
        <f>IF(C536=namelist!$C$8,ROW(),"")</f>
        <v/>
      </c>
      <c r="E536" s="32" t="str">
        <f>IF(C536=namelist!$C$10,ROW(),"")</f>
        <v/>
      </c>
      <c r="F536" s="32"/>
      <c r="G536" s="30"/>
      <c r="H536" s="30"/>
      <c r="I536" s="30"/>
      <c r="J536" s="30"/>
      <c r="K536" s="30"/>
      <c r="L536" s="31"/>
      <c r="M536" s="30"/>
      <c r="N536" s="31"/>
      <c r="O536" s="32"/>
      <c r="P536" s="30"/>
      <c r="Q536" s="29" t="s">
        <v>197</v>
      </c>
      <c r="R536" s="29" t="s">
        <v>237</v>
      </c>
    </row>
    <row r="537" spans="1:18" x14ac:dyDescent="0.15">
      <c r="A537" s="45">
        <v>531</v>
      </c>
      <c r="B537" s="30"/>
      <c r="C537" s="32"/>
      <c r="D537" s="32" t="str">
        <f>IF(C537=namelist!$C$8,ROW(),"")</f>
        <v/>
      </c>
      <c r="E537" s="32" t="str">
        <f>IF(C537=namelist!$C$10,ROW(),"")</f>
        <v/>
      </c>
      <c r="F537" s="32"/>
      <c r="G537" s="30"/>
      <c r="H537" s="30"/>
      <c r="I537" s="30"/>
      <c r="J537" s="30"/>
      <c r="K537" s="30"/>
      <c r="L537" s="31"/>
      <c r="M537" s="30"/>
      <c r="N537" s="31"/>
      <c r="O537" s="32"/>
      <c r="P537" s="30"/>
      <c r="Q537" s="29" t="s">
        <v>197</v>
      </c>
      <c r="R537" s="29" t="s">
        <v>238</v>
      </c>
    </row>
    <row r="538" spans="1:18" x14ac:dyDescent="0.15">
      <c r="A538" s="45">
        <v>532</v>
      </c>
      <c r="B538" s="30"/>
      <c r="C538" s="32"/>
      <c r="D538" s="32" t="str">
        <f>IF(C538=namelist!$C$8,ROW(),"")</f>
        <v/>
      </c>
      <c r="E538" s="32" t="str">
        <f>IF(C538=namelist!$C$10,ROW(),"")</f>
        <v/>
      </c>
      <c r="F538" s="32"/>
      <c r="G538" s="30"/>
      <c r="H538" s="30"/>
      <c r="I538" s="30"/>
      <c r="J538" s="30"/>
      <c r="K538" s="30"/>
      <c r="L538" s="31"/>
      <c r="M538" s="30"/>
      <c r="N538" s="31"/>
      <c r="O538" s="32"/>
      <c r="P538" s="30"/>
      <c r="Q538" s="29" t="s">
        <v>197</v>
      </c>
      <c r="R538" s="29" t="s">
        <v>238</v>
      </c>
    </row>
    <row r="539" spans="1:18" x14ac:dyDescent="0.15">
      <c r="A539" s="45">
        <v>533</v>
      </c>
      <c r="B539" s="30"/>
      <c r="C539" s="32"/>
      <c r="D539" s="32" t="str">
        <f>IF(C539=namelist!$C$8,ROW(),"")</f>
        <v/>
      </c>
      <c r="E539" s="32" t="str">
        <f>IF(C539=namelist!$C$10,ROW(),"")</f>
        <v/>
      </c>
      <c r="F539" s="32"/>
      <c r="G539" s="30"/>
      <c r="H539" s="30"/>
      <c r="I539" s="30"/>
      <c r="J539" s="30"/>
      <c r="K539" s="30"/>
      <c r="L539" s="31"/>
      <c r="M539" s="30"/>
      <c r="N539" s="31"/>
      <c r="O539" s="32"/>
      <c r="P539" s="30"/>
      <c r="Q539" s="29" t="s">
        <v>197</v>
      </c>
      <c r="R539" s="29" t="s">
        <v>238</v>
      </c>
    </row>
    <row r="540" spans="1:18" x14ac:dyDescent="0.15">
      <c r="A540" s="45">
        <v>534</v>
      </c>
      <c r="B540" s="30"/>
      <c r="C540" s="32"/>
      <c r="D540" s="32" t="str">
        <f>IF(C540=namelist!$C$8,ROW(),"")</f>
        <v/>
      </c>
      <c r="E540" s="32" t="str">
        <f>IF(C540=namelist!$C$10,ROW(),"")</f>
        <v/>
      </c>
      <c r="F540" s="32"/>
      <c r="G540" s="30"/>
      <c r="H540" s="30"/>
      <c r="I540" s="30"/>
      <c r="J540" s="30"/>
      <c r="K540" s="30"/>
      <c r="L540" s="31"/>
      <c r="M540" s="30"/>
      <c r="N540" s="31"/>
      <c r="O540" s="32"/>
      <c r="P540" s="30"/>
      <c r="Q540" s="29" t="s">
        <v>197</v>
      </c>
      <c r="R540" s="29" t="s">
        <v>238</v>
      </c>
    </row>
    <row r="541" spans="1:18" x14ac:dyDescent="0.15">
      <c r="A541" s="45">
        <v>535</v>
      </c>
      <c r="B541" s="30"/>
      <c r="C541" s="32"/>
      <c r="D541" s="32" t="str">
        <f>IF(C541=namelist!$C$8,ROW(),"")</f>
        <v/>
      </c>
      <c r="E541" s="32" t="str">
        <f>IF(C541=namelist!$C$10,ROW(),"")</f>
        <v/>
      </c>
      <c r="F541" s="32"/>
      <c r="G541" s="30"/>
      <c r="H541" s="30"/>
      <c r="I541" s="30"/>
      <c r="J541" s="30"/>
      <c r="K541" s="30"/>
      <c r="L541" s="31"/>
      <c r="M541" s="30"/>
      <c r="N541" s="31"/>
      <c r="O541" s="32"/>
      <c r="P541" s="30"/>
      <c r="Q541" s="29" t="s">
        <v>197</v>
      </c>
      <c r="R541" s="29" t="s">
        <v>238</v>
      </c>
    </row>
    <row r="542" spans="1:18" x14ac:dyDescent="0.15">
      <c r="A542" s="45">
        <v>536</v>
      </c>
      <c r="B542" s="30"/>
      <c r="C542" s="32"/>
      <c r="D542" s="32" t="str">
        <f>IF(C542=namelist!$C$8,ROW(),"")</f>
        <v/>
      </c>
      <c r="E542" s="32" t="str">
        <f>IF(C542=namelist!$C$10,ROW(),"")</f>
        <v/>
      </c>
      <c r="F542" s="32"/>
      <c r="G542" s="30"/>
      <c r="H542" s="30"/>
      <c r="I542" s="30"/>
      <c r="J542" s="30"/>
      <c r="K542" s="30"/>
      <c r="L542" s="31"/>
      <c r="M542" s="30"/>
      <c r="N542" s="31"/>
      <c r="O542" s="32"/>
      <c r="P542" s="30"/>
      <c r="Q542" s="29" t="s">
        <v>197</v>
      </c>
      <c r="R542" s="29" t="s">
        <v>238</v>
      </c>
    </row>
    <row r="543" spans="1:18" x14ac:dyDescent="0.15">
      <c r="A543" s="45">
        <v>537</v>
      </c>
      <c r="B543" s="30"/>
      <c r="C543" s="32"/>
      <c r="D543" s="32" t="str">
        <f>IF(C543=namelist!$C$8,ROW(),"")</f>
        <v/>
      </c>
      <c r="E543" s="32" t="str">
        <f>IF(C543=namelist!$C$10,ROW(),"")</f>
        <v/>
      </c>
      <c r="F543" s="32"/>
      <c r="G543" s="30"/>
      <c r="H543" s="30"/>
      <c r="I543" s="30"/>
      <c r="J543" s="30"/>
      <c r="K543" s="30"/>
      <c r="L543" s="31"/>
      <c r="M543" s="30"/>
      <c r="N543" s="31"/>
      <c r="O543" s="32"/>
      <c r="P543" s="30"/>
      <c r="Q543" s="29" t="s">
        <v>197</v>
      </c>
      <c r="R543" s="29" t="s">
        <v>238</v>
      </c>
    </row>
    <row r="544" spans="1:18" x14ac:dyDescent="0.15">
      <c r="A544" s="45">
        <v>538</v>
      </c>
      <c r="B544" s="30"/>
      <c r="C544" s="32"/>
      <c r="D544" s="32" t="str">
        <f>IF(C544=namelist!$C$8,ROW(),"")</f>
        <v/>
      </c>
      <c r="E544" s="32" t="str">
        <f>IF(C544=namelist!$C$10,ROW(),"")</f>
        <v/>
      </c>
      <c r="F544" s="32"/>
      <c r="G544" s="30"/>
      <c r="H544" s="30"/>
      <c r="I544" s="30"/>
      <c r="J544" s="30"/>
      <c r="K544" s="30"/>
      <c r="L544" s="31"/>
      <c r="M544" s="30"/>
      <c r="N544" s="31"/>
      <c r="O544" s="32"/>
      <c r="P544" s="30"/>
      <c r="Q544" s="29" t="s">
        <v>197</v>
      </c>
      <c r="R544" s="29" t="s">
        <v>239</v>
      </c>
    </row>
    <row r="545" spans="1:18" x14ac:dyDescent="0.15">
      <c r="A545" s="45">
        <v>539</v>
      </c>
      <c r="B545" s="30"/>
      <c r="C545" s="32"/>
      <c r="D545" s="32" t="str">
        <f>IF(C545=namelist!$C$8,ROW(),"")</f>
        <v/>
      </c>
      <c r="E545" s="32" t="str">
        <f>IF(C545=namelist!$C$10,ROW(),"")</f>
        <v/>
      </c>
      <c r="F545" s="32"/>
      <c r="G545" s="30"/>
      <c r="H545" s="30"/>
      <c r="I545" s="30"/>
      <c r="J545" s="30"/>
      <c r="K545" s="30"/>
      <c r="L545" s="31"/>
      <c r="M545" s="30"/>
      <c r="N545" s="31"/>
      <c r="O545" s="32"/>
      <c r="P545" s="30"/>
      <c r="Q545" s="29" t="s">
        <v>197</v>
      </c>
      <c r="R545" s="29" t="s">
        <v>238</v>
      </c>
    </row>
    <row r="546" spans="1:18" x14ac:dyDescent="0.15">
      <c r="A546" s="45">
        <v>540</v>
      </c>
      <c r="B546" s="30"/>
      <c r="C546" s="32"/>
      <c r="D546" s="32" t="str">
        <f>IF(C546=namelist!$C$8,ROW(),"")</f>
        <v/>
      </c>
      <c r="E546" s="32" t="str">
        <f>IF(C546=namelist!$C$10,ROW(),"")</f>
        <v/>
      </c>
      <c r="F546" s="32"/>
      <c r="G546" s="30"/>
      <c r="H546" s="30"/>
      <c r="I546" s="30"/>
      <c r="J546" s="30"/>
      <c r="K546" s="30"/>
      <c r="L546" s="31"/>
      <c r="M546" s="30"/>
      <c r="N546" s="31"/>
      <c r="O546" s="32"/>
      <c r="P546" s="30"/>
      <c r="Q546" s="29" t="s">
        <v>197</v>
      </c>
      <c r="R546" s="29" t="s">
        <v>238</v>
      </c>
    </row>
    <row r="547" spans="1:18" x14ac:dyDescent="0.15">
      <c r="A547" s="45">
        <v>541</v>
      </c>
      <c r="B547" s="30"/>
      <c r="C547" s="32"/>
      <c r="D547" s="32" t="str">
        <f>IF(C547=namelist!$C$8,ROW(),"")</f>
        <v/>
      </c>
      <c r="E547" s="32" t="str">
        <f>IF(C547=namelist!$C$10,ROW(),"")</f>
        <v/>
      </c>
      <c r="F547" s="32"/>
      <c r="G547" s="30"/>
      <c r="H547" s="30"/>
      <c r="I547" s="30"/>
      <c r="J547" s="30"/>
      <c r="K547" s="30"/>
      <c r="L547" s="31"/>
      <c r="M547" s="30"/>
      <c r="N547" s="31"/>
      <c r="O547" s="32"/>
      <c r="P547" s="30"/>
      <c r="Q547" s="29" t="s">
        <v>197</v>
      </c>
      <c r="R547" s="29" t="s">
        <v>238</v>
      </c>
    </row>
    <row r="548" spans="1:18" x14ac:dyDescent="0.15">
      <c r="A548" s="45">
        <v>542</v>
      </c>
      <c r="B548" s="30"/>
      <c r="C548" s="32"/>
      <c r="D548" s="32" t="str">
        <f>IF(C548=namelist!$C$8,ROW(),"")</f>
        <v/>
      </c>
      <c r="E548" s="32" t="str">
        <f>IF(C548=namelist!$C$10,ROW(),"")</f>
        <v/>
      </c>
      <c r="F548" s="32"/>
      <c r="G548" s="30"/>
      <c r="H548" s="30"/>
      <c r="I548" s="30"/>
      <c r="J548" s="30"/>
      <c r="K548" s="30"/>
      <c r="L548" s="31"/>
      <c r="M548" s="30"/>
      <c r="N548" s="31"/>
      <c r="O548" s="32"/>
      <c r="P548" s="30"/>
      <c r="Q548" s="29" t="s">
        <v>195</v>
      </c>
      <c r="R548" s="29" t="s">
        <v>238</v>
      </c>
    </row>
    <row r="549" spans="1:18" x14ac:dyDescent="0.15">
      <c r="A549" s="45">
        <v>543</v>
      </c>
      <c r="B549" s="30"/>
      <c r="C549" s="32"/>
      <c r="D549" s="32" t="str">
        <f>IF(C549=namelist!$C$8,ROW(),"")</f>
        <v/>
      </c>
      <c r="E549" s="32" t="str">
        <f>IF(C549=namelist!$C$10,ROW(),"")</f>
        <v/>
      </c>
      <c r="F549" s="32"/>
      <c r="G549" s="30"/>
      <c r="H549" s="30"/>
      <c r="I549" s="30"/>
      <c r="J549" s="30"/>
      <c r="K549" s="30"/>
      <c r="L549" s="31"/>
      <c r="M549" s="30"/>
      <c r="N549" s="31"/>
      <c r="O549" s="32"/>
      <c r="P549" s="30"/>
      <c r="Q549" s="29" t="s">
        <v>195</v>
      </c>
      <c r="R549" s="29" t="s">
        <v>238</v>
      </c>
    </row>
    <row r="550" spans="1:18" x14ac:dyDescent="0.15">
      <c r="A550" s="45">
        <v>544</v>
      </c>
      <c r="B550" s="30"/>
      <c r="C550" s="32"/>
      <c r="D550" s="32" t="str">
        <f>IF(C550=namelist!$C$8,ROW(),"")</f>
        <v/>
      </c>
      <c r="E550" s="32" t="str">
        <f>IF(C550=namelist!$C$10,ROW(),"")</f>
        <v/>
      </c>
      <c r="F550" s="32"/>
      <c r="G550" s="30"/>
      <c r="H550" s="30"/>
      <c r="I550" s="30"/>
      <c r="J550" s="30"/>
      <c r="K550" s="30"/>
      <c r="L550" s="31"/>
      <c r="M550" s="30"/>
      <c r="N550" s="31"/>
      <c r="O550" s="32"/>
      <c r="P550" s="30"/>
      <c r="Q550" s="29" t="s">
        <v>195</v>
      </c>
      <c r="R550" s="29" t="s">
        <v>238</v>
      </c>
    </row>
    <row r="551" spans="1:18" x14ac:dyDescent="0.15">
      <c r="A551" s="45">
        <v>545</v>
      </c>
      <c r="B551" s="30"/>
      <c r="C551" s="32"/>
      <c r="D551" s="32" t="str">
        <f>IF(C551=namelist!$C$8,ROW(),"")</f>
        <v/>
      </c>
      <c r="E551" s="32" t="str">
        <f>IF(C551=namelist!$C$10,ROW(),"")</f>
        <v/>
      </c>
      <c r="F551" s="32"/>
      <c r="G551" s="30"/>
      <c r="H551" s="30"/>
      <c r="I551" s="30"/>
      <c r="J551" s="30"/>
      <c r="K551" s="30"/>
      <c r="L551" s="31"/>
      <c r="M551" s="30"/>
      <c r="N551" s="31"/>
      <c r="O551" s="32"/>
      <c r="P551" s="30"/>
      <c r="Q551" s="29" t="s">
        <v>197</v>
      </c>
      <c r="R551" s="29" t="s">
        <v>240</v>
      </c>
    </row>
    <row r="552" spans="1:18" x14ac:dyDescent="0.15">
      <c r="A552" s="45">
        <v>546</v>
      </c>
      <c r="B552" s="30"/>
      <c r="C552" s="32"/>
      <c r="D552" s="32" t="str">
        <f>IF(C552=namelist!$C$8,ROW(),"")</f>
        <v/>
      </c>
      <c r="E552" s="32" t="str">
        <f>IF(C552=namelist!$C$10,ROW(),"")</f>
        <v/>
      </c>
      <c r="F552" s="32"/>
      <c r="G552" s="30"/>
      <c r="H552" s="30"/>
      <c r="I552" s="30"/>
      <c r="J552" s="30"/>
      <c r="K552" s="30"/>
      <c r="L552" s="31"/>
      <c r="M552" s="30"/>
      <c r="N552" s="31"/>
      <c r="O552" s="32"/>
      <c r="P552" s="30"/>
      <c r="Q552" s="29" t="s">
        <v>197</v>
      </c>
      <c r="R552" s="29" t="s">
        <v>240</v>
      </c>
    </row>
    <row r="553" spans="1:18" x14ac:dyDescent="0.15">
      <c r="A553" s="45">
        <v>547</v>
      </c>
      <c r="B553" s="30"/>
      <c r="C553" s="32"/>
      <c r="D553" s="32" t="str">
        <f>IF(C553=namelist!$C$8,ROW(),"")</f>
        <v/>
      </c>
      <c r="E553" s="32" t="str">
        <f>IF(C553=namelist!$C$10,ROW(),"")</f>
        <v/>
      </c>
      <c r="F553" s="32"/>
      <c r="G553" s="30"/>
      <c r="H553" s="30"/>
      <c r="I553" s="30"/>
      <c r="J553" s="30"/>
      <c r="K553" s="30"/>
      <c r="L553" s="31"/>
      <c r="M553" s="30"/>
      <c r="N553" s="31"/>
      <c r="O553" s="32"/>
      <c r="P553" s="30"/>
      <c r="Q553" s="29" t="s">
        <v>197</v>
      </c>
      <c r="R553" s="29" t="s">
        <v>240</v>
      </c>
    </row>
    <row r="554" spans="1:18" x14ac:dyDescent="0.15">
      <c r="A554" s="45">
        <v>548</v>
      </c>
      <c r="B554" s="30"/>
      <c r="C554" s="32"/>
      <c r="D554" s="32" t="str">
        <f>IF(C554=namelist!$C$8,ROW(),"")</f>
        <v/>
      </c>
      <c r="E554" s="32" t="str">
        <f>IF(C554=namelist!$C$10,ROW(),"")</f>
        <v/>
      </c>
      <c r="F554" s="32"/>
      <c r="G554" s="30"/>
      <c r="H554" s="30"/>
      <c r="I554" s="30"/>
      <c r="J554" s="30"/>
      <c r="K554" s="30"/>
      <c r="L554" s="31"/>
      <c r="M554" s="30"/>
      <c r="N554" s="31"/>
      <c r="O554" s="32"/>
      <c r="P554" s="30"/>
      <c r="Q554" s="29" t="s">
        <v>197</v>
      </c>
      <c r="R554" s="29" t="s">
        <v>240</v>
      </c>
    </row>
    <row r="555" spans="1:18" x14ac:dyDescent="0.15">
      <c r="A555" s="45">
        <v>549</v>
      </c>
      <c r="B555" s="30"/>
      <c r="C555" s="32"/>
      <c r="D555" s="32" t="str">
        <f>IF(C555=namelist!$C$8,ROW(),"")</f>
        <v/>
      </c>
      <c r="E555" s="32" t="str">
        <f>IF(C555=namelist!$C$10,ROW(),"")</f>
        <v/>
      </c>
      <c r="F555" s="32"/>
      <c r="G555" s="30"/>
      <c r="H555" s="30"/>
      <c r="I555" s="30"/>
      <c r="J555" s="30"/>
      <c r="K555" s="30"/>
      <c r="L555" s="31"/>
      <c r="M555" s="30"/>
      <c r="N555" s="31"/>
      <c r="O555" s="32"/>
      <c r="P555" s="30"/>
      <c r="Q555" s="29" t="s">
        <v>197</v>
      </c>
      <c r="R555" s="29" t="s">
        <v>240</v>
      </c>
    </row>
    <row r="556" spans="1:18" x14ac:dyDescent="0.15">
      <c r="A556" s="45">
        <v>550</v>
      </c>
      <c r="B556" s="30"/>
      <c r="C556" s="32"/>
      <c r="D556" s="32" t="str">
        <f>IF(C556=namelist!$C$8,ROW(),"")</f>
        <v/>
      </c>
      <c r="E556" s="32" t="str">
        <f>IF(C556=namelist!$C$10,ROW(),"")</f>
        <v/>
      </c>
      <c r="F556" s="32"/>
      <c r="G556" s="30"/>
      <c r="H556" s="30"/>
      <c r="I556" s="30"/>
      <c r="J556" s="30"/>
      <c r="K556" s="30"/>
      <c r="L556" s="31"/>
      <c r="M556" s="30"/>
      <c r="N556" s="31"/>
      <c r="O556" s="32"/>
      <c r="P556" s="30"/>
      <c r="Q556" s="29" t="s">
        <v>197</v>
      </c>
      <c r="R556" s="29" t="s">
        <v>240</v>
      </c>
    </row>
    <row r="557" spans="1:18" x14ac:dyDescent="0.15">
      <c r="A557" s="45">
        <v>551</v>
      </c>
      <c r="B557" s="30"/>
      <c r="C557" s="32"/>
      <c r="D557" s="32" t="str">
        <f>IF(C557=namelist!$C$8,ROW(),"")</f>
        <v/>
      </c>
      <c r="E557" s="32" t="str">
        <f>IF(C557=namelist!$C$10,ROW(),"")</f>
        <v/>
      </c>
      <c r="F557" s="32"/>
      <c r="G557" s="30"/>
      <c r="H557" s="30"/>
      <c r="I557" s="30"/>
      <c r="J557" s="30"/>
      <c r="K557" s="30"/>
      <c r="L557" s="31"/>
      <c r="M557" s="30"/>
      <c r="N557" s="31"/>
      <c r="O557" s="32"/>
      <c r="P557" s="30"/>
      <c r="Q557" s="29" t="s">
        <v>197</v>
      </c>
      <c r="R557" s="29" t="s">
        <v>240</v>
      </c>
    </row>
    <row r="558" spans="1:18" x14ac:dyDescent="0.15">
      <c r="A558" s="45">
        <v>552</v>
      </c>
      <c r="B558" s="30"/>
      <c r="C558" s="32"/>
      <c r="D558" s="32" t="str">
        <f>IF(C558=namelist!$C$8,ROW(),"")</f>
        <v/>
      </c>
      <c r="E558" s="32" t="str">
        <f>IF(C558=namelist!$C$10,ROW(),"")</f>
        <v/>
      </c>
      <c r="F558" s="32"/>
      <c r="G558" s="30"/>
      <c r="H558" s="30"/>
      <c r="I558" s="30"/>
      <c r="J558" s="30"/>
      <c r="K558" s="30"/>
      <c r="L558" s="31"/>
      <c r="M558" s="30"/>
      <c r="N558" s="31"/>
      <c r="O558" s="32"/>
      <c r="P558" s="30"/>
      <c r="Q558" s="29" t="s">
        <v>195</v>
      </c>
      <c r="R558" s="29" t="s">
        <v>240</v>
      </c>
    </row>
    <row r="559" spans="1:18" x14ac:dyDescent="0.15">
      <c r="A559" s="45">
        <v>553</v>
      </c>
      <c r="B559" s="30"/>
      <c r="C559" s="32"/>
      <c r="D559" s="32" t="str">
        <f>IF(C559=namelist!$C$8,ROW(),"")</f>
        <v/>
      </c>
      <c r="E559" s="32" t="str">
        <f>IF(C559=namelist!$C$10,ROW(),"")</f>
        <v/>
      </c>
      <c r="F559" s="32"/>
      <c r="G559" s="30"/>
      <c r="H559" s="30"/>
      <c r="I559" s="30"/>
      <c r="J559" s="30"/>
      <c r="K559" s="30"/>
      <c r="L559" s="31"/>
      <c r="M559" s="30"/>
      <c r="N559" s="31"/>
      <c r="O559" s="32"/>
      <c r="P559" s="30"/>
      <c r="Q559" s="29" t="s">
        <v>197</v>
      </c>
      <c r="R559" s="29" t="s">
        <v>240</v>
      </c>
    </row>
    <row r="560" spans="1:18" x14ac:dyDescent="0.15">
      <c r="A560" s="45">
        <v>554</v>
      </c>
      <c r="B560" s="30"/>
      <c r="C560" s="32"/>
      <c r="D560" s="32" t="str">
        <f>IF(C560=namelist!$C$8,ROW(),"")</f>
        <v/>
      </c>
      <c r="E560" s="32" t="str">
        <f>IF(C560=namelist!$C$10,ROW(),"")</f>
        <v/>
      </c>
      <c r="F560" s="32"/>
      <c r="G560" s="30"/>
      <c r="H560" s="30"/>
      <c r="I560" s="30"/>
      <c r="J560" s="30"/>
      <c r="K560" s="30"/>
      <c r="L560" s="31"/>
      <c r="M560" s="30"/>
      <c r="N560" s="31"/>
      <c r="O560" s="32"/>
      <c r="P560" s="30"/>
      <c r="Q560" s="29" t="s">
        <v>197</v>
      </c>
      <c r="R560" s="29" t="s">
        <v>240</v>
      </c>
    </row>
    <row r="561" spans="1:18" x14ac:dyDescent="0.15">
      <c r="A561" s="45">
        <v>555</v>
      </c>
      <c r="B561" s="30"/>
      <c r="C561" s="32"/>
      <c r="D561" s="32" t="str">
        <f>IF(C561=namelist!$C$8,ROW(),"")</f>
        <v/>
      </c>
      <c r="E561" s="32" t="str">
        <f>IF(C561=namelist!$C$10,ROW(),"")</f>
        <v/>
      </c>
      <c r="F561" s="32"/>
      <c r="G561" s="30"/>
      <c r="H561" s="30"/>
      <c r="I561" s="30"/>
      <c r="J561" s="30"/>
      <c r="K561" s="30"/>
      <c r="L561" s="31"/>
      <c r="M561" s="30"/>
      <c r="N561" s="31"/>
      <c r="O561" s="32"/>
      <c r="P561" s="30"/>
      <c r="Q561" s="29" t="s">
        <v>197</v>
      </c>
      <c r="R561" s="29" t="s">
        <v>240</v>
      </c>
    </row>
    <row r="562" spans="1:18" x14ac:dyDescent="0.15">
      <c r="A562" s="45">
        <v>556</v>
      </c>
      <c r="B562" s="30"/>
      <c r="C562" s="32"/>
      <c r="D562" s="32" t="str">
        <f>IF(C562=namelist!$C$8,ROW(),"")</f>
        <v/>
      </c>
      <c r="E562" s="32" t="str">
        <f>IF(C562=namelist!$C$10,ROW(),"")</f>
        <v/>
      </c>
      <c r="F562" s="32"/>
      <c r="G562" s="30"/>
      <c r="H562" s="30"/>
      <c r="I562" s="30"/>
      <c r="J562" s="30"/>
      <c r="K562" s="30"/>
      <c r="L562" s="31"/>
      <c r="M562" s="30"/>
      <c r="N562" s="31"/>
      <c r="O562" s="32"/>
      <c r="P562" s="30"/>
      <c r="Q562" s="29" t="s">
        <v>197</v>
      </c>
      <c r="R562" s="29" t="s">
        <v>240</v>
      </c>
    </row>
    <row r="563" spans="1:18" x14ac:dyDescent="0.15">
      <c r="A563" s="45">
        <v>557</v>
      </c>
      <c r="B563" s="30"/>
      <c r="C563" s="32"/>
      <c r="D563" s="32" t="str">
        <f>IF(C563=namelist!$C$8,ROW(),"")</f>
        <v/>
      </c>
      <c r="E563" s="32" t="str">
        <f>IF(C563=namelist!$C$10,ROW(),"")</f>
        <v/>
      </c>
      <c r="F563" s="32"/>
      <c r="G563" s="30"/>
      <c r="H563" s="30"/>
      <c r="I563" s="30"/>
      <c r="J563" s="30"/>
      <c r="K563" s="30"/>
      <c r="L563" s="31"/>
      <c r="M563" s="30"/>
      <c r="N563" s="31"/>
      <c r="O563" s="32"/>
      <c r="P563" s="30"/>
      <c r="Q563" s="29" t="s">
        <v>197</v>
      </c>
      <c r="R563" s="29" t="s">
        <v>240</v>
      </c>
    </row>
    <row r="564" spans="1:18" x14ac:dyDescent="0.15">
      <c r="A564" s="45">
        <v>558</v>
      </c>
      <c r="B564" s="30"/>
      <c r="C564" s="32"/>
      <c r="D564" s="32" t="str">
        <f>IF(C564=namelist!$C$8,ROW(),"")</f>
        <v/>
      </c>
      <c r="E564" s="32" t="str">
        <f>IF(C564=namelist!$C$10,ROW(),"")</f>
        <v/>
      </c>
      <c r="F564" s="32"/>
      <c r="G564" s="30"/>
      <c r="H564" s="30"/>
      <c r="I564" s="30"/>
      <c r="J564" s="30"/>
      <c r="K564" s="30"/>
      <c r="L564" s="31"/>
      <c r="M564" s="30"/>
      <c r="N564" s="31"/>
      <c r="O564" s="32"/>
      <c r="P564" s="30"/>
      <c r="Q564" s="29" t="s">
        <v>199</v>
      </c>
      <c r="R564" s="29" t="s">
        <v>240</v>
      </c>
    </row>
    <row r="565" spans="1:18" x14ac:dyDescent="0.15">
      <c r="A565" s="45">
        <v>559</v>
      </c>
      <c r="B565" s="30"/>
      <c r="C565" s="32"/>
      <c r="D565" s="32" t="str">
        <f>IF(C565=namelist!$C$8,ROW(),"")</f>
        <v/>
      </c>
      <c r="E565" s="32" t="str">
        <f>IF(C565=namelist!$C$10,ROW(),"")</f>
        <v/>
      </c>
      <c r="F565" s="32"/>
      <c r="G565" s="30"/>
      <c r="H565" s="30"/>
      <c r="I565" s="30"/>
      <c r="J565" s="30"/>
      <c r="K565" s="30"/>
      <c r="L565" s="31"/>
      <c r="M565" s="30"/>
      <c r="N565" s="31"/>
      <c r="O565" s="32"/>
      <c r="P565" s="30"/>
      <c r="Q565" s="29" t="s">
        <v>197</v>
      </c>
      <c r="R565" s="29" t="s">
        <v>241</v>
      </c>
    </row>
    <row r="566" spans="1:18" x14ac:dyDescent="0.15">
      <c r="A566" s="45">
        <v>560</v>
      </c>
      <c r="B566" s="30"/>
      <c r="C566" s="32"/>
      <c r="D566" s="32" t="str">
        <f>IF(C566=namelist!$C$8,ROW(),"")</f>
        <v/>
      </c>
      <c r="E566" s="32" t="str">
        <f>IF(C566=namelist!$C$10,ROW(),"")</f>
        <v/>
      </c>
      <c r="F566" s="32"/>
      <c r="G566" s="30"/>
      <c r="H566" s="30"/>
      <c r="I566" s="30"/>
      <c r="J566" s="30"/>
      <c r="K566" s="30"/>
      <c r="L566" s="31"/>
      <c r="M566" s="30"/>
      <c r="N566" s="31"/>
      <c r="O566" s="32"/>
      <c r="P566" s="30"/>
      <c r="Q566" s="29" t="s">
        <v>195</v>
      </c>
      <c r="R566" s="29" t="s">
        <v>241</v>
      </c>
    </row>
    <row r="567" spans="1:18" x14ac:dyDescent="0.15">
      <c r="A567" s="45">
        <v>561</v>
      </c>
      <c r="B567" s="30"/>
      <c r="C567" s="32"/>
      <c r="D567" s="32" t="str">
        <f>IF(C567=namelist!$C$8,ROW(),"")</f>
        <v/>
      </c>
      <c r="E567" s="32" t="str">
        <f>IF(C567=namelist!$C$10,ROW(),"")</f>
        <v/>
      </c>
      <c r="F567" s="32"/>
      <c r="G567" s="30"/>
      <c r="H567" s="30"/>
      <c r="I567" s="30"/>
      <c r="J567" s="30"/>
      <c r="K567" s="30"/>
      <c r="L567" s="31"/>
      <c r="M567" s="30"/>
      <c r="N567" s="31"/>
      <c r="O567" s="32"/>
      <c r="P567" s="30"/>
      <c r="Q567" s="29" t="s">
        <v>197</v>
      </c>
      <c r="R567" s="29" t="s">
        <v>241</v>
      </c>
    </row>
    <row r="568" spans="1:18" x14ac:dyDescent="0.15">
      <c r="A568" s="45">
        <v>562</v>
      </c>
      <c r="B568" s="30"/>
      <c r="C568" s="32"/>
      <c r="D568" s="32" t="str">
        <f>IF(C568=namelist!$C$8,ROW(),"")</f>
        <v/>
      </c>
      <c r="E568" s="32" t="str">
        <f>IF(C568=namelist!$C$10,ROW(),"")</f>
        <v/>
      </c>
      <c r="F568" s="32"/>
      <c r="G568" s="30"/>
      <c r="H568" s="30"/>
      <c r="I568" s="30"/>
      <c r="J568" s="30"/>
      <c r="K568" s="30"/>
      <c r="L568" s="31"/>
      <c r="M568" s="30"/>
      <c r="N568" s="31"/>
      <c r="O568" s="32"/>
      <c r="P568" s="30"/>
      <c r="Q568" s="29" t="s">
        <v>197</v>
      </c>
      <c r="R568" s="29" t="s">
        <v>241</v>
      </c>
    </row>
    <row r="569" spans="1:18" x14ac:dyDescent="0.15">
      <c r="A569" s="45">
        <v>563</v>
      </c>
      <c r="B569" s="30"/>
      <c r="C569" s="32"/>
      <c r="D569" s="32" t="str">
        <f>IF(C569=namelist!$C$8,ROW(),"")</f>
        <v/>
      </c>
      <c r="E569" s="32" t="str">
        <f>IF(C569=namelist!$C$10,ROW(),"")</f>
        <v/>
      </c>
      <c r="F569" s="32"/>
      <c r="G569" s="30"/>
      <c r="H569" s="30"/>
      <c r="I569" s="30"/>
      <c r="J569" s="30"/>
      <c r="K569" s="30"/>
      <c r="L569" s="31"/>
      <c r="M569" s="30"/>
      <c r="N569" s="31"/>
      <c r="O569" s="32"/>
      <c r="P569" s="30"/>
      <c r="Q569" s="29" t="s">
        <v>195</v>
      </c>
      <c r="R569" s="29" t="s">
        <v>241</v>
      </c>
    </row>
    <row r="570" spans="1:18" x14ac:dyDescent="0.15">
      <c r="A570" s="45">
        <v>564</v>
      </c>
      <c r="B570" s="30"/>
      <c r="C570" s="32"/>
      <c r="D570" s="32" t="str">
        <f>IF(C570=namelist!$C$8,ROW(),"")</f>
        <v/>
      </c>
      <c r="E570" s="32" t="str">
        <f>IF(C570=namelist!$C$10,ROW(),"")</f>
        <v/>
      </c>
      <c r="F570" s="32"/>
      <c r="G570" s="30"/>
      <c r="H570" s="30"/>
      <c r="I570" s="30"/>
      <c r="J570" s="30"/>
      <c r="K570" s="30"/>
      <c r="L570" s="31"/>
      <c r="M570" s="30"/>
      <c r="N570" s="31"/>
      <c r="O570" s="32"/>
      <c r="P570" s="30"/>
      <c r="Q570" s="29" t="s">
        <v>197</v>
      </c>
      <c r="R570" s="29" t="s">
        <v>241</v>
      </c>
    </row>
    <row r="571" spans="1:18" x14ac:dyDescent="0.15">
      <c r="A571" s="45">
        <v>565</v>
      </c>
      <c r="B571" s="30"/>
      <c r="C571" s="32"/>
      <c r="D571" s="32" t="str">
        <f>IF(C571=namelist!$C$8,ROW(),"")</f>
        <v/>
      </c>
      <c r="E571" s="32" t="str">
        <f>IF(C571=namelist!$C$10,ROW(),"")</f>
        <v/>
      </c>
      <c r="F571" s="32"/>
      <c r="G571" s="30"/>
      <c r="H571" s="30"/>
      <c r="I571" s="30"/>
      <c r="J571" s="30"/>
      <c r="K571" s="30"/>
      <c r="L571" s="31"/>
      <c r="M571" s="30"/>
      <c r="N571" s="31"/>
      <c r="O571" s="32"/>
      <c r="P571" s="30"/>
      <c r="Q571" s="29" t="s">
        <v>197</v>
      </c>
      <c r="R571" s="29" t="s">
        <v>241</v>
      </c>
    </row>
    <row r="572" spans="1:18" x14ac:dyDescent="0.15">
      <c r="A572" s="45">
        <v>566</v>
      </c>
      <c r="B572" s="30"/>
      <c r="C572" s="32"/>
      <c r="D572" s="32" t="str">
        <f>IF(C572=namelist!$C$8,ROW(),"")</f>
        <v/>
      </c>
      <c r="E572" s="32" t="str">
        <f>IF(C572=namelist!$C$10,ROW(),"")</f>
        <v/>
      </c>
      <c r="F572" s="32"/>
      <c r="G572" s="30"/>
      <c r="H572" s="30"/>
      <c r="I572" s="30"/>
      <c r="J572" s="30"/>
      <c r="K572" s="30"/>
      <c r="L572" s="31"/>
      <c r="M572" s="30"/>
      <c r="N572" s="31"/>
      <c r="O572" s="32"/>
      <c r="P572" s="30"/>
      <c r="Q572" s="29" t="s">
        <v>197</v>
      </c>
      <c r="R572" s="29" t="s">
        <v>241</v>
      </c>
    </row>
    <row r="573" spans="1:18" x14ac:dyDescent="0.15">
      <c r="A573" s="45">
        <v>567</v>
      </c>
      <c r="B573" s="30"/>
      <c r="C573" s="32"/>
      <c r="D573" s="32" t="str">
        <f>IF(C573=namelist!$C$8,ROW(),"")</f>
        <v/>
      </c>
      <c r="E573" s="32" t="str">
        <f>IF(C573=namelist!$C$10,ROW(),"")</f>
        <v/>
      </c>
      <c r="F573" s="32"/>
      <c r="G573" s="30"/>
      <c r="H573" s="30"/>
      <c r="I573" s="30"/>
      <c r="J573" s="30"/>
      <c r="K573" s="30"/>
      <c r="L573" s="31"/>
      <c r="M573" s="30"/>
      <c r="N573" s="31"/>
      <c r="O573" s="32"/>
      <c r="P573" s="30"/>
      <c r="Q573" s="29" t="s">
        <v>197</v>
      </c>
      <c r="R573" s="29" t="s">
        <v>241</v>
      </c>
    </row>
    <row r="574" spans="1:18" x14ac:dyDescent="0.15">
      <c r="A574" s="45">
        <v>568</v>
      </c>
      <c r="B574" s="30"/>
      <c r="C574" s="32"/>
      <c r="D574" s="32" t="str">
        <f>IF(C574=namelist!$C$8,ROW(),"")</f>
        <v/>
      </c>
      <c r="E574" s="32" t="str">
        <f>IF(C574=namelist!$C$10,ROW(),"")</f>
        <v/>
      </c>
      <c r="F574" s="32"/>
      <c r="G574" s="30"/>
      <c r="H574" s="30"/>
      <c r="I574" s="30"/>
      <c r="J574" s="30"/>
      <c r="K574" s="30"/>
      <c r="L574" s="31"/>
      <c r="M574" s="30"/>
      <c r="N574" s="31"/>
      <c r="O574" s="32"/>
      <c r="P574" s="30"/>
      <c r="Q574" s="29" t="s">
        <v>197</v>
      </c>
      <c r="R574" s="29" t="s">
        <v>241</v>
      </c>
    </row>
    <row r="575" spans="1:18" x14ac:dyDescent="0.15">
      <c r="A575" s="45">
        <v>569</v>
      </c>
      <c r="B575" s="30"/>
      <c r="C575" s="32"/>
      <c r="D575" s="32" t="str">
        <f>IF(C575=namelist!$C$8,ROW(),"")</f>
        <v/>
      </c>
      <c r="E575" s="32" t="str">
        <f>IF(C575=namelist!$C$10,ROW(),"")</f>
        <v/>
      </c>
      <c r="F575" s="32"/>
      <c r="G575" s="30"/>
      <c r="H575" s="30"/>
      <c r="I575" s="30"/>
      <c r="J575" s="30"/>
      <c r="K575" s="30"/>
      <c r="L575" s="31"/>
      <c r="M575" s="30"/>
      <c r="N575" s="31"/>
      <c r="O575" s="32"/>
      <c r="P575" s="30"/>
      <c r="Q575" s="29" t="s">
        <v>195</v>
      </c>
      <c r="R575" s="29" t="s">
        <v>241</v>
      </c>
    </row>
    <row r="576" spans="1:18" x14ac:dyDescent="0.15">
      <c r="A576" s="45">
        <v>570</v>
      </c>
      <c r="B576" s="30"/>
      <c r="C576" s="32"/>
      <c r="D576" s="32" t="str">
        <f>IF(C576=namelist!$C$8,ROW(),"")</f>
        <v/>
      </c>
      <c r="E576" s="32" t="str">
        <f>IF(C576=namelist!$C$10,ROW(),"")</f>
        <v/>
      </c>
      <c r="F576" s="32"/>
      <c r="G576" s="30"/>
      <c r="H576" s="30"/>
      <c r="I576" s="30"/>
      <c r="J576" s="30"/>
      <c r="K576" s="30"/>
      <c r="L576" s="31"/>
      <c r="M576" s="30"/>
      <c r="N576" s="31"/>
      <c r="O576" s="32"/>
      <c r="P576" s="30"/>
      <c r="Q576" s="29" t="s">
        <v>197</v>
      </c>
      <c r="R576" s="29" t="s">
        <v>241</v>
      </c>
    </row>
    <row r="577" spans="1:18" x14ac:dyDescent="0.15">
      <c r="A577" s="45">
        <v>571</v>
      </c>
      <c r="B577" s="30"/>
      <c r="C577" s="32"/>
      <c r="D577" s="32" t="str">
        <f>IF(C577=namelist!$C$8,ROW(),"")</f>
        <v/>
      </c>
      <c r="E577" s="32" t="str">
        <f>IF(C577=namelist!$C$10,ROW(),"")</f>
        <v/>
      </c>
      <c r="F577" s="32"/>
      <c r="G577" s="30"/>
      <c r="H577" s="30"/>
      <c r="I577" s="30"/>
      <c r="J577" s="30"/>
      <c r="K577" s="30"/>
      <c r="L577" s="31"/>
      <c r="M577" s="30"/>
      <c r="N577" s="31"/>
      <c r="O577" s="32"/>
      <c r="P577" s="30"/>
      <c r="Q577" s="29" t="s">
        <v>197</v>
      </c>
      <c r="R577" s="29" t="s">
        <v>241</v>
      </c>
    </row>
    <row r="578" spans="1:18" x14ac:dyDescent="0.15">
      <c r="A578" s="45">
        <v>572</v>
      </c>
      <c r="B578" s="30"/>
      <c r="C578" s="32"/>
      <c r="D578" s="32" t="str">
        <f>IF(C578=namelist!$C$8,ROW(),"")</f>
        <v/>
      </c>
      <c r="E578" s="32" t="str">
        <f>IF(C578=namelist!$C$10,ROW(),"")</f>
        <v/>
      </c>
      <c r="F578" s="32"/>
      <c r="G578" s="30"/>
      <c r="H578" s="30"/>
      <c r="I578" s="30"/>
      <c r="J578" s="30"/>
      <c r="K578" s="30"/>
      <c r="L578" s="31"/>
      <c r="M578" s="30"/>
      <c r="N578" s="31"/>
      <c r="O578" s="32"/>
      <c r="P578" s="30"/>
      <c r="Q578" s="29" t="s">
        <v>197</v>
      </c>
      <c r="R578" s="29" t="s">
        <v>241</v>
      </c>
    </row>
    <row r="579" spans="1:18" x14ac:dyDescent="0.15">
      <c r="A579" s="45">
        <v>573</v>
      </c>
      <c r="B579" s="30"/>
      <c r="C579" s="32"/>
      <c r="D579" s="32" t="str">
        <f>IF(C579=namelist!$C$8,ROW(),"")</f>
        <v/>
      </c>
      <c r="E579" s="32" t="str">
        <f>IF(C579=namelist!$C$10,ROW(),"")</f>
        <v/>
      </c>
      <c r="F579" s="32"/>
      <c r="G579" s="30"/>
      <c r="H579" s="30"/>
      <c r="I579" s="30"/>
      <c r="J579" s="30"/>
      <c r="K579" s="30"/>
      <c r="L579" s="31"/>
      <c r="M579" s="30"/>
      <c r="N579" s="31"/>
      <c r="O579" s="32"/>
      <c r="P579" s="30"/>
      <c r="Q579" s="29" t="s">
        <v>197</v>
      </c>
      <c r="R579" s="29" t="s">
        <v>223</v>
      </c>
    </row>
    <row r="580" spans="1:18" x14ac:dyDescent="0.15">
      <c r="A580" s="45">
        <v>574</v>
      </c>
      <c r="B580" s="30"/>
      <c r="C580" s="32"/>
      <c r="D580" s="32" t="str">
        <f>IF(C580=namelist!$C$8,ROW(),"")</f>
        <v/>
      </c>
      <c r="E580" s="32" t="str">
        <f>IF(C580=namelist!$C$10,ROW(),"")</f>
        <v/>
      </c>
      <c r="F580" s="32"/>
      <c r="G580" s="30"/>
      <c r="H580" s="30"/>
      <c r="I580" s="30"/>
      <c r="J580" s="30"/>
      <c r="K580" s="30"/>
      <c r="L580" s="31"/>
      <c r="M580" s="30"/>
      <c r="N580" s="31"/>
      <c r="O580" s="32"/>
      <c r="P580" s="30"/>
      <c r="Q580" s="29" t="s">
        <v>197</v>
      </c>
      <c r="R580" s="29" t="s">
        <v>223</v>
      </c>
    </row>
    <row r="581" spans="1:18" x14ac:dyDescent="0.15">
      <c r="A581" s="45">
        <v>575</v>
      </c>
      <c r="B581" s="30"/>
      <c r="C581" s="32"/>
      <c r="D581" s="32" t="str">
        <f>IF(C581=namelist!$C$8,ROW(),"")</f>
        <v/>
      </c>
      <c r="E581" s="32" t="str">
        <f>IF(C581=namelist!$C$10,ROW(),"")</f>
        <v/>
      </c>
      <c r="F581" s="32"/>
      <c r="G581" s="30"/>
      <c r="H581" s="30"/>
      <c r="I581" s="30"/>
      <c r="J581" s="30"/>
      <c r="K581" s="30"/>
      <c r="L581" s="31"/>
      <c r="M581" s="30"/>
      <c r="N581" s="31"/>
      <c r="O581" s="32"/>
      <c r="P581" s="30"/>
      <c r="Q581" s="29" t="s">
        <v>197</v>
      </c>
      <c r="R581" s="29" t="s">
        <v>223</v>
      </c>
    </row>
    <row r="582" spans="1:18" x14ac:dyDescent="0.15">
      <c r="A582" s="45">
        <v>576</v>
      </c>
      <c r="B582" s="30"/>
      <c r="C582" s="32"/>
      <c r="D582" s="32" t="str">
        <f>IF(C582=namelist!$C$8,ROW(),"")</f>
        <v/>
      </c>
      <c r="E582" s="32" t="str">
        <f>IF(C582=namelist!$C$10,ROW(),"")</f>
        <v/>
      </c>
      <c r="F582" s="32"/>
      <c r="G582" s="30"/>
      <c r="H582" s="30"/>
      <c r="I582" s="30"/>
      <c r="J582" s="30"/>
      <c r="K582" s="30"/>
      <c r="L582" s="31"/>
      <c r="M582" s="30"/>
      <c r="N582" s="31"/>
      <c r="O582" s="32"/>
      <c r="P582" s="30"/>
      <c r="Q582" s="29" t="s">
        <v>197</v>
      </c>
      <c r="R582" s="29" t="s">
        <v>223</v>
      </c>
    </row>
    <row r="583" spans="1:18" x14ac:dyDescent="0.15">
      <c r="A583" s="45">
        <v>577</v>
      </c>
      <c r="B583" s="30"/>
      <c r="C583" s="32"/>
      <c r="D583" s="32" t="str">
        <f>IF(C583=namelist!$C$8,ROW(),"")</f>
        <v/>
      </c>
      <c r="E583" s="32" t="str">
        <f>IF(C583=namelist!$C$10,ROW(),"")</f>
        <v/>
      </c>
      <c r="F583" s="32"/>
      <c r="G583" s="30"/>
      <c r="H583" s="30"/>
      <c r="I583" s="30"/>
      <c r="J583" s="30"/>
      <c r="K583" s="30"/>
      <c r="L583" s="31"/>
      <c r="M583" s="30"/>
      <c r="N583" s="31"/>
      <c r="O583" s="32"/>
      <c r="P583" s="30"/>
      <c r="Q583" s="29" t="s">
        <v>197</v>
      </c>
      <c r="R583" s="29" t="s">
        <v>223</v>
      </c>
    </row>
    <row r="584" spans="1:18" x14ac:dyDescent="0.15">
      <c r="A584" s="45">
        <v>578</v>
      </c>
      <c r="B584" s="30"/>
      <c r="C584" s="32"/>
      <c r="D584" s="32" t="str">
        <f>IF(C584=namelist!$C$8,ROW(),"")</f>
        <v/>
      </c>
      <c r="E584" s="32" t="str">
        <f>IF(C584=namelist!$C$10,ROW(),"")</f>
        <v/>
      </c>
      <c r="F584" s="32"/>
      <c r="G584" s="30"/>
      <c r="H584" s="30"/>
      <c r="I584" s="30"/>
      <c r="J584" s="30"/>
      <c r="K584" s="30"/>
      <c r="L584" s="31"/>
      <c r="M584" s="30"/>
      <c r="N584" s="31"/>
      <c r="O584" s="32"/>
      <c r="P584" s="30"/>
      <c r="Q584" s="29" t="s">
        <v>197</v>
      </c>
      <c r="R584" s="29" t="s">
        <v>223</v>
      </c>
    </row>
    <row r="585" spans="1:18" x14ac:dyDescent="0.15">
      <c r="A585" s="45">
        <v>579</v>
      </c>
      <c r="B585" s="30"/>
      <c r="C585" s="32"/>
      <c r="D585" s="32" t="str">
        <f>IF(C585=namelist!$C$8,ROW(),"")</f>
        <v/>
      </c>
      <c r="E585" s="32" t="str">
        <f>IF(C585=namelist!$C$10,ROW(),"")</f>
        <v/>
      </c>
      <c r="F585" s="32"/>
      <c r="G585" s="30"/>
      <c r="H585" s="30"/>
      <c r="I585" s="30"/>
      <c r="J585" s="30"/>
      <c r="K585" s="30"/>
      <c r="L585" s="31"/>
      <c r="M585" s="30"/>
      <c r="N585" s="31"/>
      <c r="O585" s="32"/>
      <c r="P585" s="30"/>
      <c r="Q585" s="29" t="s">
        <v>197</v>
      </c>
      <c r="R585" s="29" t="s">
        <v>223</v>
      </c>
    </row>
    <row r="586" spans="1:18" x14ac:dyDescent="0.15">
      <c r="A586" s="45">
        <v>580</v>
      </c>
      <c r="B586" s="30"/>
      <c r="C586" s="32"/>
      <c r="D586" s="32" t="str">
        <f>IF(C586=namelist!$C$8,ROW(),"")</f>
        <v/>
      </c>
      <c r="E586" s="32" t="str">
        <f>IF(C586=namelist!$C$10,ROW(),"")</f>
        <v/>
      </c>
      <c r="F586" s="32"/>
      <c r="G586" s="30"/>
      <c r="H586" s="30"/>
      <c r="I586" s="30"/>
      <c r="J586" s="30"/>
      <c r="K586" s="30"/>
      <c r="L586" s="31"/>
      <c r="M586" s="30"/>
      <c r="N586" s="31"/>
      <c r="O586" s="32"/>
      <c r="P586" s="30"/>
      <c r="Q586" s="29" t="s">
        <v>195</v>
      </c>
      <c r="R586" s="29" t="s">
        <v>223</v>
      </c>
    </row>
    <row r="587" spans="1:18" x14ac:dyDescent="0.15">
      <c r="A587" s="45">
        <v>581</v>
      </c>
      <c r="B587" s="30"/>
      <c r="C587" s="32"/>
      <c r="D587" s="32" t="str">
        <f>IF(C587=namelist!$C$8,ROW(),"")</f>
        <v/>
      </c>
      <c r="E587" s="32" t="str">
        <f>IF(C587=namelist!$C$10,ROW(),"")</f>
        <v/>
      </c>
      <c r="F587" s="32"/>
      <c r="G587" s="30"/>
      <c r="H587" s="30"/>
      <c r="I587" s="30"/>
      <c r="J587" s="30"/>
      <c r="K587" s="30"/>
      <c r="L587" s="31"/>
      <c r="M587" s="30"/>
      <c r="N587" s="31"/>
      <c r="O587" s="32"/>
      <c r="P587" s="30"/>
      <c r="Q587" s="29" t="s">
        <v>197</v>
      </c>
      <c r="R587" s="29" t="s">
        <v>223</v>
      </c>
    </row>
    <row r="588" spans="1:18" x14ac:dyDescent="0.15">
      <c r="A588" s="45">
        <v>582</v>
      </c>
      <c r="B588" s="30"/>
      <c r="C588" s="32"/>
      <c r="D588" s="32" t="str">
        <f>IF(C588=namelist!$C$8,ROW(),"")</f>
        <v/>
      </c>
      <c r="E588" s="32" t="str">
        <f>IF(C588=namelist!$C$10,ROW(),"")</f>
        <v/>
      </c>
      <c r="F588" s="32"/>
      <c r="G588" s="30"/>
      <c r="H588" s="30"/>
      <c r="I588" s="30"/>
      <c r="J588" s="30"/>
      <c r="K588" s="30"/>
      <c r="L588" s="31"/>
      <c r="M588" s="30"/>
      <c r="N588" s="31"/>
      <c r="O588" s="32"/>
      <c r="P588" s="30"/>
      <c r="Q588" s="29" t="s">
        <v>197</v>
      </c>
      <c r="R588" s="29" t="s">
        <v>223</v>
      </c>
    </row>
    <row r="589" spans="1:18" x14ac:dyDescent="0.15">
      <c r="A589" s="45">
        <v>583</v>
      </c>
      <c r="B589" s="30"/>
      <c r="C589" s="32"/>
      <c r="D589" s="32" t="str">
        <f>IF(C589=namelist!$C$8,ROW(),"")</f>
        <v/>
      </c>
      <c r="E589" s="32" t="str">
        <f>IF(C589=namelist!$C$10,ROW(),"")</f>
        <v/>
      </c>
      <c r="F589" s="32"/>
      <c r="G589" s="30"/>
      <c r="H589" s="30"/>
      <c r="I589" s="30"/>
      <c r="J589" s="30"/>
      <c r="K589" s="30"/>
      <c r="L589" s="31"/>
      <c r="M589" s="30"/>
      <c r="N589" s="31"/>
      <c r="O589" s="32"/>
      <c r="P589" s="30"/>
      <c r="Q589" s="29" t="s">
        <v>197</v>
      </c>
      <c r="R589" s="29" t="s">
        <v>223</v>
      </c>
    </row>
    <row r="590" spans="1:18" x14ac:dyDescent="0.15">
      <c r="A590" s="45">
        <v>584</v>
      </c>
      <c r="B590" s="30"/>
      <c r="C590" s="32"/>
      <c r="D590" s="32" t="str">
        <f>IF(C590=namelist!$C$8,ROW(),"")</f>
        <v/>
      </c>
      <c r="E590" s="32" t="str">
        <f>IF(C590=namelist!$C$10,ROW(),"")</f>
        <v/>
      </c>
      <c r="F590" s="32"/>
      <c r="G590" s="30"/>
      <c r="H590" s="30"/>
      <c r="I590" s="30"/>
      <c r="J590" s="30"/>
      <c r="K590" s="30"/>
      <c r="L590" s="31"/>
      <c r="M590" s="30"/>
      <c r="N590" s="31"/>
      <c r="O590" s="32"/>
      <c r="P590" s="30"/>
      <c r="Q590" s="29" t="s">
        <v>197</v>
      </c>
      <c r="R590" s="29" t="s">
        <v>223</v>
      </c>
    </row>
    <row r="591" spans="1:18" x14ac:dyDescent="0.15">
      <c r="A591" s="45">
        <v>585</v>
      </c>
      <c r="B591" s="30"/>
      <c r="C591" s="32"/>
      <c r="D591" s="32" t="str">
        <f>IF(C591=namelist!$C$8,ROW(),"")</f>
        <v/>
      </c>
      <c r="E591" s="32" t="str">
        <f>IF(C591=namelist!$C$10,ROW(),"")</f>
        <v/>
      </c>
      <c r="F591" s="32"/>
      <c r="G591" s="30"/>
      <c r="H591" s="30"/>
      <c r="I591" s="30"/>
      <c r="J591" s="30"/>
      <c r="K591" s="30"/>
      <c r="L591" s="31"/>
      <c r="M591" s="30"/>
      <c r="N591" s="31"/>
      <c r="O591" s="32"/>
      <c r="P591" s="30"/>
      <c r="Q591" s="29" t="s">
        <v>197</v>
      </c>
      <c r="R591" s="29" t="s">
        <v>223</v>
      </c>
    </row>
    <row r="592" spans="1:18" x14ac:dyDescent="0.15">
      <c r="A592" s="45">
        <v>586</v>
      </c>
      <c r="B592" s="30"/>
      <c r="C592" s="32"/>
      <c r="D592" s="32" t="str">
        <f>IF(C592=namelist!$C$8,ROW(),"")</f>
        <v/>
      </c>
      <c r="E592" s="32" t="str">
        <f>IF(C592=namelist!$C$10,ROW(),"")</f>
        <v/>
      </c>
      <c r="F592" s="32"/>
      <c r="G592" s="30"/>
      <c r="H592" s="30"/>
      <c r="I592" s="30"/>
      <c r="J592" s="30"/>
      <c r="K592" s="30"/>
      <c r="L592" s="31"/>
      <c r="M592" s="30"/>
      <c r="N592" s="31"/>
      <c r="O592" s="32"/>
      <c r="P592" s="30"/>
      <c r="Q592" s="29" t="s">
        <v>197</v>
      </c>
      <c r="R592" s="29" t="s">
        <v>223</v>
      </c>
    </row>
    <row r="593" spans="1:18" x14ac:dyDescent="0.15">
      <c r="A593" s="45">
        <v>587</v>
      </c>
      <c r="B593" s="30"/>
      <c r="C593" s="32"/>
      <c r="D593" s="32" t="str">
        <f>IF(C593=namelist!$C$8,ROW(),"")</f>
        <v/>
      </c>
      <c r="E593" s="32" t="str">
        <f>IF(C593=namelist!$C$10,ROW(),"")</f>
        <v/>
      </c>
      <c r="F593" s="32"/>
      <c r="G593" s="30"/>
      <c r="H593" s="30"/>
      <c r="I593" s="30"/>
      <c r="J593" s="30"/>
      <c r="K593" s="30"/>
      <c r="L593" s="31"/>
      <c r="M593" s="30"/>
      <c r="N593" s="31"/>
      <c r="O593" s="32"/>
      <c r="P593" s="30"/>
      <c r="Q593" s="29" t="s">
        <v>197</v>
      </c>
      <c r="R593" s="29" t="s">
        <v>204</v>
      </c>
    </row>
    <row r="594" spans="1:18" x14ac:dyDescent="0.15">
      <c r="A594" s="45">
        <v>588</v>
      </c>
      <c r="B594" s="30"/>
      <c r="C594" s="32"/>
      <c r="D594" s="32" t="str">
        <f>IF(C594=namelist!$C$8,ROW(),"")</f>
        <v/>
      </c>
      <c r="E594" s="32" t="str">
        <f>IF(C594=namelist!$C$10,ROW(),"")</f>
        <v/>
      </c>
      <c r="F594" s="32"/>
      <c r="G594" s="30"/>
      <c r="H594" s="30"/>
      <c r="I594" s="30"/>
      <c r="J594" s="30"/>
      <c r="K594" s="30"/>
      <c r="L594" s="31"/>
      <c r="M594" s="30"/>
      <c r="N594" s="31"/>
      <c r="O594" s="32"/>
      <c r="P594" s="30"/>
      <c r="Q594" s="29" t="s">
        <v>197</v>
      </c>
      <c r="R594" s="29" t="s">
        <v>204</v>
      </c>
    </row>
    <row r="595" spans="1:18" x14ac:dyDescent="0.15">
      <c r="A595" s="45">
        <v>589</v>
      </c>
      <c r="B595" s="30"/>
      <c r="C595" s="32"/>
      <c r="D595" s="32" t="str">
        <f>IF(C595=namelist!$C$8,ROW(),"")</f>
        <v/>
      </c>
      <c r="E595" s="32" t="str">
        <f>IF(C595=namelist!$C$10,ROW(),"")</f>
        <v/>
      </c>
      <c r="F595" s="32"/>
      <c r="G595" s="30"/>
      <c r="H595" s="30"/>
      <c r="I595" s="30"/>
      <c r="J595" s="30"/>
      <c r="K595" s="30"/>
      <c r="L595" s="31"/>
      <c r="M595" s="30"/>
      <c r="N595" s="31"/>
      <c r="O595" s="32"/>
      <c r="P595" s="30"/>
      <c r="Q595" s="29" t="s">
        <v>197</v>
      </c>
      <c r="R595" s="29" t="s">
        <v>204</v>
      </c>
    </row>
    <row r="596" spans="1:18" x14ac:dyDescent="0.15">
      <c r="A596" s="45">
        <v>590</v>
      </c>
      <c r="B596" s="30"/>
      <c r="C596" s="32"/>
      <c r="D596" s="32" t="str">
        <f>IF(C596=namelist!$C$8,ROW(),"")</f>
        <v/>
      </c>
      <c r="E596" s="32" t="str">
        <f>IF(C596=namelist!$C$10,ROW(),"")</f>
        <v/>
      </c>
      <c r="F596" s="32"/>
      <c r="G596" s="30"/>
      <c r="H596" s="30"/>
      <c r="I596" s="30"/>
      <c r="J596" s="30"/>
      <c r="K596" s="30"/>
      <c r="L596" s="31"/>
      <c r="M596" s="30"/>
      <c r="N596" s="31"/>
      <c r="O596" s="32"/>
      <c r="P596" s="30"/>
      <c r="Q596" s="29" t="s">
        <v>197</v>
      </c>
      <c r="R596" s="29" t="s">
        <v>204</v>
      </c>
    </row>
    <row r="597" spans="1:18" x14ac:dyDescent="0.15">
      <c r="A597" s="45">
        <v>591</v>
      </c>
      <c r="B597" s="30"/>
      <c r="C597" s="32"/>
      <c r="D597" s="32" t="str">
        <f>IF(C597=namelist!$C$8,ROW(),"")</f>
        <v/>
      </c>
      <c r="E597" s="32" t="str">
        <f>IF(C597=namelist!$C$10,ROW(),"")</f>
        <v/>
      </c>
      <c r="F597" s="32"/>
      <c r="G597" s="30"/>
      <c r="H597" s="30"/>
      <c r="I597" s="30"/>
      <c r="J597" s="30"/>
      <c r="K597" s="30"/>
      <c r="L597" s="31"/>
      <c r="M597" s="30"/>
      <c r="N597" s="31"/>
      <c r="O597" s="32"/>
      <c r="P597" s="30"/>
      <c r="Q597" s="29" t="s">
        <v>195</v>
      </c>
      <c r="R597" s="29" t="s">
        <v>204</v>
      </c>
    </row>
    <row r="598" spans="1:18" x14ac:dyDescent="0.15">
      <c r="A598" s="45">
        <v>592</v>
      </c>
      <c r="B598" s="30"/>
      <c r="C598" s="32"/>
      <c r="D598" s="32" t="str">
        <f>IF(C598=namelist!$C$8,ROW(),"")</f>
        <v/>
      </c>
      <c r="E598" s="32" t="str">
        <f>IF(C598=namelist!$C$10,ROW(),"")</f>
        <v/>
      </c>
      <c r="F598" s="32"/>
      <c r="G598" s="30"/>
      <c r="H598" s="30"/>
      <c r="I598" s="30"/>
      <c r="J598" s="30"/>
      <c r="K598" s="30"/>
      <c r="L598" s="31"/>
      <c r="M598" s="30"/>
      <c r="N598" s="31"/>
      <c r="O598" s="32"/>
      <c r="P598" s="30"/>
      <c r="Q598" s="29" t="s">
        <v>197</v>
      </c>
      <c r="R598" s="29" t="s">
        <v>204</v>
      </c>
    </row>
    <row r="599" spans="1:18" x14ac:dyDescent="0.15">
      <c r="A599" s="45">
        <v>593</v>
      </c>
      <c r="B599" s="30"/>
      <c r="C599" s="32"/>
      <c r="D599" s="32" t="str">
        <f>IF(C599=namelist!$C$8,ROW(),"")</f>
        <v/>
      </c>
      <c r="E599" s="32" t="str">
        <f>IF(C599=namelist!$C$10,ROW(),"")</f>
        <v/>
      </c>
      <c r="F599" s="32"/>
      <c r="G599" s="30"/>
      <c r="H599" s="30"/>
      <c r="I599" s="30"/>
      <c r="J599" s="30"/>
      <c r="K599" s="30"/>
      <c r="L599" s="31"/>
      <c r="M599" s="30"/>
      <c r="N599" s="31"/>
      <c r="O599" s="32"/>
      <c r="P599" s="30"/>
      <c r="Q599" s="29" t="s">
        <v>197</v>
      </c>
      <c r="R599" s="29" t="s">
        <v>204</v>
      </c>
    </row>
    <row r="600" spans="1:18" x14ac:dyDescent="0.15">
      <c r="A600" s="45">
        <v>594</v>
      </c>
      <c r="B600" s="30"/>
      <c r="C600" s="32"/>
      <c r="D600" s="32" t="str">
        <f>IF(C600=namelist!$C$8,ROW(),"")</f>
        <v/>
      </c>
      <c r="E600" s="32" t="str">
        <f>IF(C600=namelist!$C$10,ROW(),"")</f>
        <v/>
      </c>
      <c r="F600" s="32"/>
      <c r="G600" s="30"/>
      <c r="H600" s="30"/>
      <c r="I600" s="30"/>
      <c r="J600" s="30"/>
      <c r="K600" s="30"/>
      <c r="L600" s="31"/>
      <c r="M600" s="30"/>
      <c r="N600" s="31"/>
      <c r="O600" s="32"/>
      <c r="P600" s="30"/>
      <c r="Q600" s="29" t="s">
        <v>197</v>
      </c>
      <c r="R600" s="29" t="s">
        <v>204</v>
      </c>
    </row>
    <row r="601" spans="1:18" x14ac:dyDescent="0.15">
      <c r="A601" s="45">
        <v>595</v>
      </c>
      <c r="B601" s="30"/>
      <c r="C601" s="32"/>
      <c r="D601" s="32" t="str">
        <f>IF(C601=namelist!$C$8,ROW(),"")</f>
        <v/>
      </c>
      <c r="E601" s="32" t="str">
        <f>IF(C601=namelist!$C$10,ROW(),"")</f>
        <v/>
      </c>
      <c r="F601" s="32"/>
      <c r="G601" s="30"/>
      <c r="H601" s="30"/>
      <c r="I601" s="30"/>
      <c r="J601" s="30"/>
      <c r="K601" s="30"/>
      <c r="L601" s="31"/>
      <c r="M601" s="30"/>
      <c r="N601" s="31"/>
      <c r="O601" s="32"/>
      <c r="P601" s="30"/>
      <c r="Q601" s="29" t="s">
        <v>197</v>
      </c>
      <c r="R601" s="29" t="s">
        <v>204</v>
      </c>
    </row>
    <row r="602" spans="1:18" x14ac:dyDescent="0.15">
      <c r="A602" s="45">
        <v>596</v>
      </c>
      <c r="B602" s="30"/>
      <c r="C602" s="32"/>
      <c r="D602" s="32" t="str">
        <f>IF(C602=namelist!$C$8,ROW(),"")</f>
        <v/>
      </c>
      <c r="E602" s="32" t="str">
        <f>IF(C602=namelist!$C$10,ROW(),"")</f>
        <v/>
      </c>
      <c r="F602" s="32"/>
      <c r="G602" s="30"/>
      <c r="H602" s="30"/>
      <c r="I602" s="30"/>
      <c r="J602" s="30"/>
      <c r="K602" s="30"/>
      <c r="L602" s="31"/>
      <c r="M602" s="30"/>
      <c r="N602" s="31"/>
      <c r="O602" s="32"/>
      <c r="P602" s="30"/>
      <c r="Q602" s="29" t="s">
        <v>195</v>
      </c>
      <c r="R602" s="29" t="s">
        <v>204</v>
      </c>
    </row>
    <row r="603" spans="1:18" x14ac:dyDescent="0.15">
      <c r="A603" s="45">
        <v>597</v>
      </c>
      <c r="B603" s="30"/>
      <c r="C603" s="32"/>
      <c r="D603" s="32" t="str">
        <f>IF(C603=namelist!$C$8,ROW(),"")</f>
        <v/>
      </c>
      <c r="E603" s="32" t="str">
        <f>IF(C603=namelist!$C$10,ROW(),"")</f>
        <v/>
      </c>
      <c r="F603" s="32"/>
      <c r="G603" s="30"/>
      <c r="H603" s="30"/>
      <c r="I603" s="30"/>
      <c r="J603" s="30"/>
      <c r="K603" s="30"/>
      <c r="L603" s="31"/>
      <c r="M603" s="30"/>
      <c r="N603" s="31"/>
      <c r="O603" s="32"/>
      <c r="P603" s="30"/>
      <c r="Q603" s="29" t="s">
        <v>197</v>
      </c>
      <c r="R603" s="29" t="s">
        <v>204</v>
      </c>
    </row>
    <row r="604" spans="1:18" x14ac:dyDescent="0.15">
      <c r="A604" s="45">
        <v>598</v>
      </c>
      <c r="B604" s="30"/>
      <c r="C604" s="32"/>
      <c r="D604" s="32" t="str">
        <f>IF(C604=namelist!$C$8,ROW(),"")</f>
        <v/>
      </c>
      <c r="E604" s="32" t="str">
        <f>IF(C604=namelist!$C$10,ROW(),"")</f>
        <v/>
      </c>
      <c r="F604" s="32"/>
      <c r="G604" s="30"/>
      <c r="H604" s="30"/>
      <c r="I604" s="30"/>
      <c r="J604" s="30"/>
      <c r="K604" s="30"/>
      <c r="L604" s="31"/>
      <c r="M604" s="30"/>
      <c r="N604" s="31"/>
      <c r="O604" s="32"/>
      <c r="P604" s="30"/>
      <c r="Q604" s="29" t="s">
        <v>197</v>
      </c>
      <c r="R604" s="29" t="s">
        <v>204</v>
      </c>
    </row>
    <row r="605" spans="1:18" x14ac:dyDescent="0.15">
      <c r="A605" s="45">
        <v>599</v>
      </c>
      <c r="B605" s="30"/>
      <c r="C605" s="32"/>
      <c r="D605" s="32" t="str">
        <f>IF(C605=namelist!$C$8,ROW(),"")</f>
        <v/>
      </c>
      <c r="E605" s="32" t="str">
        <f>IF(C605=namelist!$C$10,ROW(),"")</f>
        <v/>
      </c>
      <c r="F605" s="32"/>
      <c r="G605" s="30"/>
      <c r="H605" s="30"/>
      <c r="I605" s="30"/>
      <c r="J605" s="30"/>
      <c r="K605" s="30"/>
      <c r="L605" s="31"/>
      <c r="M605" s="30"/>
      <c r="N605" s="31"/>
      <c r="O605" s="32"/>
      <c r="P605" s="30"/>
      <c r="Q605" s="29" t="s">
        <v>197</v>
      </c>
      <c r="R605" s="29" t="s">
        <v>204</v>
      </c>
    </row>
    <row r="606" spans="1:18" x14ac:dyDescent="0.15">
      <c r="A606" s="45">
        <v>600</v>
      </c>
      <c r="B606" s="30"/>
      <c r="C606" s="32"/>
      <c r="D606" s="32" t="str">
        <f>IF(C606=namelist!$C$8,ROW(),"")</f>
        <v/>
      </c>
      <c r="E606" s="32" t="str">
        <f>IF(C606=namelist!$C$10,ROW(),"")</f>
        <v/>
      </c>
      <c r="F606" s="32"/>
      <c r="G606" s="30"/>
      <c r="H606" s="30"/>
      <c r="I606" s="30"/>
      <c r="J606" s="30"/>
      <c r="K606" s="30"/>
      <c r="L606" s="31"/>
      <c r="M606" s="30"/>
      <c r="N606" s="31"/>
      <c r="O606" s="32"/>
      <c r="P606" s="30"/>
      <c r="Q606" s="29" t="s">
        <v>197</v>
      </c>
      <c r="R606" s="29" t="s">
        <v>204</v>
      </c>
    </row>
    <row r="607" spans="1:18" x14ac:dyDescent="0.15">
      <c r="A607" s="45">
        <v>601</v>
      </c>
      <c r="B607" s="30"/>
      <c r="C607" s="32"/>
      <c r="D607" s="32" t="str">
        <f>IF(C607=namelist!$C$8,ROW(),"")</f>
        <v/>
      </c>
      <c r="E607" s="32" t="str">
        <f>IF(C607=namelist!$C$10,ROW(),"")</f>
        <v/>
      </c>
      <c r="F607" s="32"/>
      <c r="G607" s="30"/>
      <c r="H607" s="30"/>
      <c r="I607" s="30"/>
      <c r="J607" s="30"/>
      <c r="K607" s="30"/>
      <c r="L607" s="31"/>
      <c r="M607" s="30"/>
      <c r="N607" s="31"/>
      <c r="O607" s="32"/>
      <c r="P607" s="30"/>
      <c r="Q607" s="29" t="s">
        <v>197</v>
      </c>
      <c r="R607" s="29" t="s">
        <v>200</v>
      </c>
    </row>
    <row r="608" spans="1:18" x14ac:dyDescent="0.15">
      <c r="A608" s="45">
        <v>602</v>
      </c>
      <c r="B608" s="30"/>
      <c r="C608" s="32"/>
      <c r="D608" s="32" t="str">
        <f>IF(C608=namelist!$C$8,ROW(),"")</f>
        <v/>
      </c>
      <c r="E608" s="32" t="str">
        <f>IF(C608=namelist!$C$10,ROW(),"")</f>
        <v/>
      </c>
      <c r="F608" s="32"/>
      <c r="G608" s="30"/>
      <c r="H608" s="30"/>
      <c r="I608" s="30"/>
      <c r="J608" s="30"/>
      <c r="K608" s="30"/>
      <c r="L608" s="31"/>
      <c r="M608" s="30"/>
      <c r="N608" s="31"/>
      <c r="O608" s="32"/>
      <c r="P608" s="30"/>
      <c r="Q608" s="29" t="s">
        <v>197</v>
      </c>
      <c r="R608" s="29" t="s">
        <v>200</v>
      </c>
    </row>
    <row r="609" spans="1:18" x14ac:dyDescent="0.15">
      <c r="A609" s="45">
        <v>603</v>
      </c>
      <c r="B609" s="30"/>
      <c r="C609" s="32"/>
      <c r="D609" s="32" t="str">
        <f>IF(C609=namelist!$C$8,ROW(),"")</f>
        <v/>
      </c>
      <c r="E609" s="32" t="str">
        <f>IF(C609=namelist!$C$10,ROW(),"")</f>
        <v/>
      </c>
      <c r="F609" s="32"/>
      <c r="G609" s="30"/>
      <c r="H609" s="30"/>
      <c r="I609" s="30"/>
      <c r="J609" s="30"/>
      <c r="K609" s="30"/>
      <c r="L609" s="31"/>
      <c r="M609" s="30"/>
      <c r="N609" s="31"/>
      <c r="O609" s="32"/>
      <c r="P609" s="30"/>
      <c r="Q609" s="29" t="s">
        <v>195</v>
      </c>
      <c r="R609" s="29" t="s">
        <v>200</v>
      </c>
    </row>
    <row r="610" spans="1:18" x14ac:dyDescent="0.15">
      <c r="A610" s="45">
        <v>604</v>
      </c>
      <c r="B610" s="30"/>
      <c r="C610" s="32"/>
      <c r="D610" s="32" t="str">
        <f>IF(C610=namelist!$C$8,ROW(),"")</f>
        <v/>
      </c>
      <c r="E610" s="32" t="str">
        <f>IF(C610=namelist!$C$10,ROW(),"")</f>
        <v/>
      </c>
      <c r="F610" s="32"/>
      <c r="G610" s="30"/>
      <c r="H610" s="30"/>
      <c r="I610" s="30"/>
      <c r="J610" s="30"/>
      <c r="K610" s="30"/>
      <c r="L610" s="31"/>
      <c r="M610" s="30"/>
      <c r="N610" s="31"/>
      <c r="O610" s="32"/>
      <c r="P610" s="30"/>
      <c r="Q610" s="29" t="s">
        <v>197</v>
      </c>
      <c r="R610" s="29" t="s">
        <v>200</v>
      </c>
    </row>
    <row r="611" spans="1:18" x14ac:dyDescent="0.15">
      <c r="A611" s="45">
        <v>605</v>
      </c>
      <c r="B611" s="30"/>
      <c r="C611" s="32"/>
      <c r="D611" s="32" t="str">
        <f>IF(C611=namelist!$C$8,ROW(),"")</f>
        <v/>
      </c>
      <c r="E611" s="32" t="str">
        <f>IF(C611=namelist!$C$10,ROW(),"")</f>
        <v/>
      </c>
      <c r="F611" s="32"/>
      <c r="G611" s="30"/>
      <c r="H611" s="30"/>
      <c r="I611" s="30"/>
      <c r="J611" s="30"/>
      <c r="K611" s="30"/>
      <c r="L611" s="31"/>
      <c r="M611" s="30"/>
      <c r="N611" s="31"/>
      <c r="O611" s="32"/>
      <c r="P611" s="30"/>
      <c r="Q611" s="29" t="s">
        <v>197</v>
      </c>
      <c r="R611" s="29" t="s">
        <v>213</v>
      </c>
    </row>
    <row r="612" spans="1:18" x14ac:dyDescent="0.15">
      <c r="A612" s="45">
        <v>606</v>
      </c>
      <c r="B612" s="30"/>
      <c r="C612" s="32"/>
      <c r="D612" s="32" t="str">
        <f>IF(C612=namelist!$C$8,ROW(),"")</f>
        <v/>
      </c>
      <c r="E612" s="32" t="str">
        <f>IF(C612=namelist!$C$10,ROW(),"")</f>
        <v/>
      </c>
      <c r="F612" s="32"/>
      <c r="G612" s="30"/>
      <c r="H612" s="30"/>
      <c r="I612" s="30"/>
      <c r="J612" s="30"/>
      <c r="K612" s="30"/>
      <c r="L612" s="31"/>
      <c r="M612" s="30"/>
      <c r="N612" s="31"/>
      <c r="O612" s="32"/>
      <c r="P612" s="30"/>
      <c r="Q612" s="29" t="s">
        <v>197</v>
      </c>
      <c r="R612" s="29" t="s">
        <v>200</v>
      </c>
    </row>
    <row r="613" spans="1:18" x14ac:dyDescent="0.15">
      <c r="A613" s="45">
        <v>607</v>
      </c>
      <c r="B613" s="30"/>
      <c r="C613" s="32"/>
      <c r="D613" s="32" t="str">
        <f>IF(C613=namelist!$C$8,ROW(),"")</f>
        <v/>
      </c>
      <c r="E613" s="32" t="str">
        <f>IF(C613=namelist!$C$10,ROW(),"")</f>
        <v/>
      </c>
      <c r="F613" s="32"/>
      <c r="G613" s="30"/>
      <c r="H613" s="30"/>
      <c r="I613" s="30"/>
      <c r="J613" s="30"/>
      <c r="K613" s="30"/>
      <c r="L613" s="31"/>
      <c r="M613" s="30"/>
      <c r="N613" s="31"/>
      <c r="O613" s="32"/>
      <c r="P613" s="30"/>
      <c r="Q613" s="29" t="s">
        <v>197</v>
      </c>
      <c r="R613" s="29" t="s">
        <v>213</v>
      </c>
    </row>
    <row r="614" spans="1:18" x14ac:dyDescent="0.15">
      <c r="A614" s="45">
        <v>608</v>
      </c>
      <c r="B614" s="30"/>
      <c r="C614" s="32"/>
      <c r="D614" s="32" t="str">
        <f>IF(C614=namelist!$C$8,ROW(),"")</f>
        <v/>
      </c>
      <c r="E614" s="32" t="str">
        <f>IF(C614=namelist!$C$10,ROW(),"")</f>
        <v/>
      </c>
      <c r="F614" s="32"/>
      <c r="G614" s="30"/>
      <c r="H614" s="30"/>
      <c r="I614" s="30"/>
      <c r="J614" s="30"/>
      <c r="K614" s="30"/>
      <c r="L614" s="31"/>
      <c r="M614" s="30"/>
      <c r="N614" s="31"/>
      <c r="O614" s="32"/>
      <c r="P614" s="30"/>
      <c r="Q614" s="29" t="s">
        <v>197</v>
      </c>
      <c r="R614" s="29" t="s">
        <v>200</v>
      </c>
    </row>
    <row r="615" spans="1:18" x14ac:dyDescent="0.15">
      <c r="A615" s="45">
        <v>609</v>
      </c>
      <c r="B615" s="30"/>
      <c r="C615" s="32"/>
      <c r="D615" s="32" t="str">
        <f>IF(C615=namelist!$C$8,ROW(),"")</f>
        <v/>
      </c>
      <c r="E615" s="32" t="str">
        <f>IF(C615=namelist!$C$10,ROW(),"")</f>
        <v/>
      </c>
      <c r="F615" s="32"/>
      <c r="G615" s="30"/>
      <c r="H615" s="30"/>
      <c r="I615" s="30"/>
      <c r="J615" s="30"/>
      <c r="K615" s="30"/>
      <c r="L615" s="31"/>
      <c r="M615" s="30"/>
      <c r="N615" s="31"/>
      <c r="O615" s="32"/>
      <c r="P615" s="30"/>
      <c r="Q615" s="29" t="s">
        <v>197</v>
      </c>
      <c r="R615" s="29" t="s">
        <v>200</v>
      </c>
    </row>
    <row r="616" spans="1:18" x14ac:dyDescent="0.15">
      <c r="A616" s="45">
        <v>610</v>
      </c>
      <c r="B616" s="30"/>
      <c r="C616" s="32"/>
      <c r="D616" s="32" t="str">
        <f>IF(C616=namelist!$C$8,ROW(),"")</f>
        <v/>
      </c>
      <c r="E616" s="32" t="str">
        <f>IF(C616=namelist!$C$10,ROW(),"")</f>
        <v/>
      </c>
      <c r="F616" s="32"/>
      <c r="G616" s="30"/>
      <c r="H616" s="30"/>
      <c r="I616" s="30"/>
      <c r="J616" s="30"/>
      <c r="K616" s="30"/>
      <c r="L616" s="31"/>
      <c r="M616" s="30"/>
      <c r="N616" s="31"/>
      <c r="O616" s="32"/>
      <c r="P616" s="30"/>
      <c r="Q616" s="29" t="s">
        <v>197</v>
      </c>
      <c r="R616" s="29" t="s">
        <v>213</v>
      </c>
    </row>
    <row r="617" spans="1:18" x14ac:dyDescent="0.15">
      <c r="A617" s="45">
        <v>611</v>
      </c>
      <c r="B617" s="30"/>
      <c r="C617" s="32"/>
      <c r="D617" s="32" t="str">
        <f>IF(C617=namelist!$C$8,ROW(),"")</f>
        <v/>
      </c>
      <c r="E617" s="32" t="str">
        <f>IF(C617=namelist!$C$10,ROW(),"")</f>
        <v/>
      </c>
      <c r="F617" s="32"/>
      <c r="G617" s="30"/>
      <c r="H617" s="30"/>
      <c r="I617" s="30"/>
      <c r="J617" s="30"/>
      <c r="K617" s="30"/>
      <c r="L617" s="31"/>
      <c r="M617" s="30"/>
      <c r="N617" s="31"/>
      <c r="O617" s="32"/>
      <c r="P617" s="30"/>
      <c r="Q617" s="29" t="s">
        <v>197</v>
      </c>
      <c r="R617" s="29" t="s">
        <v>200</v>
      </c>
    </row>
    <row r="618" spans="1:18" x14ac:dyDescent="0.15">
      <c r="A618" s="45">
        <v>612</v>
      </c>
      <c r="B618" s="30"/>
      <c r="C618" s="32"/>
      <c r="D618" s="32" t="str">
        <f>IF(C618=namelist!$C$8,ROW(),"")</f>
        <v/>
      </c>
      <c r="E618" s="32" t="str">
        <f>IF(C618=namelist!$C$10,ROW(),"")</f>
        <v/>
      </c>
      <c r="F618" s="32"/>
      <c r="G618" s="30"/>
      <c r="H618" s="30"/>
      <c r="I618" s="30"/>
      <c r="J618" s="30"/>
      <c r="K618" s="30"/>
      <c r="L618" s="31"/>
      <c r="M618" s="30"/>
      <c r="N618" s="31"/>
      <c r="O618" s="32"/>
      <c r="P618" s="30"/>
      <c r="Q618" s="29" t="s">
        <v>197</v>
      </c>
      <c r="R618" s="29" t="s">
        <v>200</v>
      </c>
    </row>
    <row r="619" spans="1:18" x14ac:dyDescent="0.15">
      <c r="A619" s="45">
        <v>613</v>
      </c>
      <c r="B619" s="30"/>
      <c r="C619" s="32"/>
      <c r="D619" s="32" t="str">
        <f>IF(C619=namelist!$C$8,ROW(),"")</f>
        <v/>
      </c>
      <c r="E619" s="32" t="str">
        <f>IF(C619=namelist!$C$10,ROW(),"")</f>
        <v/>
      </c>
      <c r="F619" s="32"/>
      <c r="G619" s="30"/>
      <c r="H619" s="30"/>
      <c r="I619" s="30"/>
      <c r="J619" s="30"/>
      <c r="K619" s="30"/>
      <c r="L619" s="31"/>
      <c r="M619" s="30"/>
      <c r="N619" s="31"/>
      <c r="O619" s="32"/>
      <c r="P619" s="30"/>
      <c r="Q619" s="29" t="s">
        <v>197</v>
      </c>
      <c r="R619" s="29" t="s">
        <v>213</v>
      </c>
    </row>
    <row r="620" spans="1:18" x14ac:dyDescent="0.15">
      <c r="A620" s="45">
        <v>614</v>
      </c>
      <c r="B620" s="30"/>
      <c r="C620" s="32"/>
      <c r="D620" s="32" t="str">
        <f>IF(C620=namelist!$C$8,ROW(),"")</f>
        <v/>
      </c>
      <c r="E620" s="32" t="str">
        <f>IF(C620=namelist!$C$10,ROW(),"")</f>
        <v/>
      </c>
      <c r="F620" s="32"/>
      <c r="G620" s="30"/>
      <c r="H620" s="30"/>
      <c r="I620" s="30"/>
      <c r="J620" s="30"/>
      <c r="K620" s="30"/>
      <c r="L620" s="31"/>
      <c r="M620" s="30"/>
      <c r="N620" s="31"/>
      <c r="O620" s="32"/>
      <c r="P620" s="30"/>
      <c r="Q620" s="29" t="s">
        <v>195</v>
      </c>
      <c r="R620" s="29" t="s">
        <v>214</v>
      </c>
    </row>
    <row r="621" spans="1:18" x14ac:dyDescent="0.15">
      <c r="A621" s="45">
        <v>615</v>
      </c>
      <c r="B621" s="30"/>
      <c r="C621" s="32"/>
      <c r="D621" s="32" t="str">
        <f>IF(C621=namelist!$C$8,ROW(),"")</f>
        <v/>
      </c>
      <c r="E621" s="32" t="str">
        <f>IF(C621=namelist!$C$10,ROW(),"")</f>
        <v/>
      </c>
      <c r="F621" s="32"/>
      <c r="G621" s="30"/>
      <c r="H621" s="30"/>
      <c r="I621" s="30"/>
      <c r="J621" s="30"/>
      <c r="K621" s="30"/>
      <c r="L621" s="31"/>
      <c r="M621" s="30"/>
      <c r="N621" s="31"/>
      <c r="O621" s="32"/>
      <c r="P621" s="30"/>
      <c r="Q621" s="29" t="s">
        <v>197</v>
      </c>
      <c r="R621" s="29" t="s">
        <v>243</v>
      </c>
    </row>
    <row r="622" spans="1:18" x14ac:dyDescent="0.15">
      <c r="A622" s="45">
        <v>616</v>
      </c>
      <c r="B622" s="30"/>
      <c r="C622" s="32"/>
      <c r="D622" s="32" t="str">
        <f>IF(C622=namelist!$C$8,ROW(),"")</f>
        <v/>
      </c>
      <c r="E622" s="32" t="str">
        <f>IF(C622=namelist!$C$10,ROW(),"")</f>
        <v/>
      </c>
      <c r="F622" s="32"/>
      <c r="G622" s="30"/>
      <c r="H622" s="30"/>
      <c r="I622" s="30"/>
      <c r="J622" s="30"/>
      <c r="K622" s="30"/>
      <c r="L622" s="31"/>
      <c r="M622" s="30"/>
      <c r="N622" s="31"/>
      <c r="O622" s="32"/>
      <c r="P622" s="30"/>
      <c r="Q622" s="29" t="s">
        <v>197</v>
      </c>
      <c r="R622" s="29" t="s">
        <v>243</v>
      </c>
    </row>
    <row r="623" spans="1:18" x14ac:dyDescent="0.15">
      <c r="A623" s="45">
        <v>617</v>
      </c>
      <c r="B623" s="30"/>
      <c r="C623" s="32"/>
      <c r="D623" s="32" t="str">
        <f>IF(C623=namelist!$C$8,ROW(),"")</f>
        <v/>
      </c>
      <c r="E623" s="32" t="str">
        <f>IF(C623=namelist!$C$10,ROW(),"")</f>
        <v/>
      </c>
      <c r="F623" s="32"/>
      <c r="G623" s="30"/>
      <c r="H623" s="30"/>
      <c r="I623" s="30"/>
      <c r="J623" s="30"/>
      <c r="K623" s="30"/>
      <c r="L623" s="31"/>
      <c r="M623" s="30"/>
      <c r="N623" s="31"/>
      <c r="O623" s="32"/>
      <c r="P623" s="30"/>
      <c r="Q623" s="29" t="s">
        <v>197</v>
      </c>
      <c r="R623" s="29" t="s">
        <v>243</v>
      </c>
    </row>
    <row r="624" spans="1:18" x14ac:dyDescent="0.15">
      <c r="A624" s="45">
        <v>618</v>
      </c>
      <c r="B624" s="30"/>
      <c r="C624" s="32"/>
      <c r="D624" s="32" t="str">
        <f>IF(C624=namelist!$C$8,ROW(),"")</f>
        <v/>
      </c>
      <c r="E624" s="32" t="str">
        <f>IF(C624=namelist!$C$10,ROW(),"")</f>
        <v/>
      </c>
      <c r="F624" s="32"/>
      <c r="G624" s="30"/>
      <c r="H624" s="30"/>
      <c r="I624" s="30"/>
      <c r="J624" s="30"/>
      <c r="K624" s="30"/>
      <c r="L624" s="31"/>
      <c r="M624" s="30"/>
      <c r="N624" s="31"/>
      <c r="O624" s="32"/>
      <c r="P624" s="30"/>
      <c r="Q624" s="29" t="s">
        <v>197</v>
      </c>
      <c r="R624" s="29" t="s">
        <v>243</v>
      </c>
    </row>
    <row r="625" spans="1:18" x14ac:dyDescent="0.15">
      <c r="A625" s="45">
        <v>619</v>
      </c>
      <c r="B625" s="30"/>
      <c r="C625" s="32"/>
      <c r="D625" s="32" t="str">
        <f>IF(C625=namelist!$C$8,ROW(),"")</f>
        <v/>
      </c>
      <c r="E625" s="32" t="str">
        <f>IF(C625=namelist!$C$10,ROW(),"")</f>
        <v/>
      </c>
      <c r="F625" s="32"/>
      <c r="G625" s="30"/>
      <c r="H625" s="30"/>
      <c r="I625" s="30"/>
      <c r="J625" s="30"/>
      <c r="K625" s="30"/>
      <c r="L625" s="31"/>
      <c r="M625" s="30"/>
      <c r="N625" s="31"/>
      <c r="O625" s="32"/>
      <c r="P625" s="30"/>
      <c r="Q625" s="29" t="s">
        <v>197</v>
      </c>
      <c r="R625" s="29" t="s">
        <v>243</v>
      </c>
    </row>
    <row r="626" spans="1:18" x14ac:dyDescent="0.15">
      <c r="A626" s="45">
        <v>620</v>
      </c>
      <c r="B626" s="30"/>
      <c r="C626" s="32"/>
      <c r="D626" s="32" t="str">
        <f>IF(C626=namelist!$C$8,ROW(),"")</f>
        <v/>
      </c>
      <c r="E626" s="32" t="str">
        <f>IF(C626=namelist!$C$10,ROW(),"")</f>
        <v/>
      </c>
      <c r="F626" s="32"/>
      <c r="G626" s="30"/>
      <c r="H626" s="30"/>
      <c r="I626" s="30"/>
      <c r="J626" s="30"/>
      <c r="K626" s="30"/>
      <c r="L626" s="31"/>
      <c r="M626" s="30"/>
      <c r="N626" s="31"/>
      <c r="O626" s="32"/>
      <c r="P626" s="30"/>
      <c r="Q626" s="29" t="s">
        <v>197</v>
      </c>
      <c r="R626" s="29" t="s">
        <v>243</v>
      </c>
    </row>
    <row r="627" spans="1:18" x14ac:dyDescent="0.15">
      <c r="A627" s="45">
        <v>621</v>
      </c>
      <c r="B627" s="30"/>
      <c r="C627" s="32"/>
      <c r="D627" s="32" t="str">
        <f>IF(C627=namelist!$C$8,ROW(),"")</f>
        <v/>
      </c>
      <c r="E627" s="32" t="str">
        <f>IF(C627=namelist!$C$10,ROW(),"")</f>
        <v/>
      </c>
      <c r="F627" s="32"/>
      <c r="G627" s="30"/>
      <c r="H627" s="30"/>
      <c r="I627" s="30"/>
      <c r="J627" s="30"/>
      <c r="K627" s="30"/>
      <c r="L627" s="31"/>
      <c r="M627" s="30"/>
      <c r="N627" s="31"/>
      <c r="O627" s="32"/>
      <c r="P627" s="30"/>
      <c r="Q627" s="29" t="s">
        <v>197</v>
      </c>
      <c r="R627" s="29" t="s">
        <v>243</v>
      </c>
    </row>
    <row r="628" spans="1:18" x14ac:dyDescent="0.15">
      <c r="A628" s="45">
        <v>622</v>
      </c>
      <c r="B628" s="30"/>
      <c r="C628" s="32"/>
      <c r="D628" s="32" t="str">
        <f>IF(C628=namelist!$C$8,ROW(),"")</f>
        <v/>
      </c>
      <c r="E628" s="32" t="str">
        <f>IF(C628=namelist!$C$10,ROW(),"")</f>
        <v/>
      </c>
      <c r="F628" s="32"/>
      <c r="G628" s="30"/>
      <c r="H628" s="30"/>
      <c r="I628" s="30"/>
      <c r="J628" s="30"/>
      <c r="K628" s="30"/>
      <c r="L628" s="31"/>
      <c r="M628" s="30"/>
      <c r="N628" s="31"/>
      <c r="O628" s="32"/>
      <c r="P628" s="30"/>
      <c r="Q628" s="29" t="s">
        <v>199</v>
      </c>
      <c r="R628" s="29" t="s">
        <v>243</v>
      </c>
    </row>
    <row r="629" spans="1:18" x14ac:dyDescent="0.15">
      <c r="A629" s="45">
        <v>623</v>
      </c>
      <c r="B629" s="30"/>
      <c r="C629" s="32"/>
      <c r="D629" s="32" t="str">
        <f>IF(C629=namelist!$C$8,ROW(),"")</f>
        <v/>
      </c>
      <c r="E629" s="32" t="str">
        <f>IF(C629=namelist!$C$10,ROW(),"")</f>
        <v/>
      </c>
      <c r="F629" s="32"/>
      <c r="G629" s="30"/>
      <c r="H629" s="30"/>
      <c r="I629" s="30"/>
      <c r="J629" s="30"/>
      <c r="K629" s="30"/>
      <c r="L629" s="31"/>
      <c r="M629" s="30"/>
      <c r="N629" s="31"/>
      <c r="O629" s="32"/>
      <c r="P629" s="30"/>
      <c r="Q629" s="29" t="s">
        <v>197</v>
      </c>
      <c r="R629" s="29" t="s">
        <v>243</v>
      </c>
    </row>
    <row r="630" spans="1:18" x14ac:dyDescent="0.15">
      <c r="A630" s="45">
        <v>624</v>
      </c>
      <c r="B630" s="30"/>
      <c r="C630" s="32"/>
      <c r="D630" s="32" t="str">
        <f>IF(C630=namelist!$C$8,ROW(),"")</f>
        <v/>
      </c>
      <c r="E630" s="32" t="str">
        <f>IF(C630=namelist!$C$10,ROW(),"")</f>
        <v/>
      </c>
      <c r="F630" s="32"/>
      <c r="G630" s="30"/>
      <c r="H630" s="30"/>
      <c r="I630" s="30"/>
      <c r="J630" s="30"/>
      <c r="K630" s="30"/>
      <c r="L630" s="31"/>
      <c r="M630" s="30"/>
      <c r="N630" s="31"/>
      <c r="O630" s="32"/>
      <c r="P630" s="30"/>
      <c r="Q630" s="29" t="s">
        <v>197</v>
      </c>
      <c r="R630" s="29" t="s">
        <v>243</v>
      </c>
    </row>
    <row r="631" spans="1:18" x14ac:dyDescent="0.15">
      <c r="A631" s="45">
        <v>625</v>
      </c>
      <c r="B631" s="30"/>
      <c r="C631" s="32"/>
      <c r="D631" s="32" t="str">
        <f>IF(C631=namelist!$C$8,ROW(),"")</f>
        <v/>
      </c>
      <c r="E631" s="32" t="str">
        <f>IF(C631=namelist!$C$10,ROW(),"")</f>
        <v/>
      </c>
      <c r="F631" s="32"/>
      <c r="G631" s="30"/>
      <c r="H631" s="30"/>
      <c r="I631" s="30"/>
      <c r="J631" s="30"/>
      <c r="K631" s="30"/>
      <c r="L631" s="31"/>
      <c r="M631" s="30"/>
      <c r="N631" s="31"/>
      <c r="O631" s="32"/>
      <c r="P631" s="30"/>
      <c r="Q631" s="29" t="s">
        <v>195</v>
      </c>
      <c r="R631" s="29" t="s">
        <v>243</v>
      </c>
    </row>
    <row r="632" spans="1:18" x14ac:dyDescent="0.15">
      <c r="A632" s="45">
        <v>626</v>
      </c>
      <c r="B632" s="30"/>
      <c r="C632" s="32"/>
      <c r="D632" s="32" t="str">
        <f>IF(C632=namelist!$C$8,ROW(),"")</f>
        <v/>
      </c>
      <c r="E632" s="32" t="str">
        <f>IF(C632=namelist!$C$10,ROW(),"")</f>
        <v/>
      </c>
      <c r="F632" s="32"/>
      <c r="G632" s="30"/>
      <c r="H632" s="30"/>
      <c r="I632" s="30"/>
      <c r="J632" s="30"/>
      <c r="K632" s="30"/>
      <c r="L632" s="31"/>
      <c r="M632" s="30"/>
      <c r="N632" s="31"/>
      <c r="O632" s="32"/>
      <c r="P632" s="30"/>
      <c r="Q632" s="29" t="s">
        <v>197</v>
      </c>
      <c r="R632" s="29" t="s">
        <v>243</v>
      </c>
    </row>
    <row r="633" spans="1:18" x14ac:dyDescent="0.15">
      <c r="A633" s="45">
        <v>627</v>
      </c>
      <c r="B633" s="30"/>
      <c r="C633" s="32"/>
      <c r="D633" s="32" t="str">
        <f>IF(C633=namelist!$C$8,ROW(),"")</f>
        <v/>
      </c>
      <c r="E633" s="32" t="str">
        <f>IF(C633=namelist!$C$10,ROW(),"")</f>
        <v/>
      </c>
      <c r="F633" s="32"/>
      <c r="G633" s="30"/>
      <c r="H633" s="30"/>
      <c r="I633" s="30"/>
      <c r="J633" s="30"/>
      <c r="K633" s="30"/>
      <c r="L633" s="31"/>
      <c r="M633" s="30"/>
      <c r="N633" s="31"/>
      <c r="O633" s="32"/>
      <c r="P633" s="30"/>
      <c r="Q633" s="29" t="s">
        <v>197</v>
      </c>
      <c r="R633" s="29" t="s">
        <v>243</v>
      </c>
    </row>
    <row r="634" spans="1:18" x14ac:dyDescent="0.15">
      <c r="A634" s="45">
        <v>628</v>
      </c>
      <c r="B634" s="30"/>
      <c r="C634" s="32"/>
      <c r="D634" s="32" t="str">
        <f>IF(C634=namelist!$C$8,ROW(),"")</f>
        <v/>
      </c>
      <c r="E634" s="32" t="str">
        <f>IF(C634=namelist!$C$10,ROW(),"")</f>
        <v/>
      </c>
      <c r="F634" s="32"/>
      <c r="G634" s="30"/>
      <c r="H634" s="30"/>
      <c r="I634" s="30"/>
      <c r="J634" s="30"/>
      <c r="K634" s="30"/>
      <c r="L634" s="31"/>
      <c r="M634" s="30"/>
      <c r="N634" s="31"/>
      <c r="O634" s="32"/>
      <c r="P634" s="30"/>
      <c r="Q634" s="29" t="s">
        <v>197</v>
      </c>
      <c r="R634" s="29" t="s">
        <v>243</v>
      </c>
    </row>
    <row r="635" spans="1:18" x14ac:dyDescent="0.15">
      <c r="A635" s="45">
        <v>629</v>
      </c>
      <c r="B635" s="30"/>
      <c r="C635" s="32"/>
      <c r="D635" s="32" t="str">
        <f>IF(C635=namelist!$C$8,ROW(),"")</f>
        <v/>
      </c>
      <c r="E635" s="32" t="str">
        <f>IF(C635=namelist!$C$10,ROW(),"")</f>
        <v/>
      </c>
      <c r="F635" s="32"/>
      <c r="G635" s="30"/>
      <c r="H635" s="30"/>
      <c r="I635" s="30"/>
      <c r="J635" s="30"/>
      <c r="K635" s="30"/>
      <c r="L635" s="31"/>
      <c r="M635" s="30"/>
      <c r="N635" s="31"/>
      <c r="O635" s="32"/>
      <c r="P635" s="30"/>
      <c r="Q635" s="29" t="s">
        <v>197</v>
      </c>
      <c r="R635" s="29" t="s">
        <v>240</v>
      </c>
    </row>
    <row r="636" spans="1:18" x14ac:dyDescent="0.15">
      <c r="A636" s="45">
        <v>630</v>
      </c>
      <c r="B636" s="30"/>
      <c r="C636" s="32"/>
      <c r="D636" s="32" t="str">
        <f>IF(C636=namelist!$C$8,ROW(),"")</f>
        <v/>
      </c>
      <c r="E636" s="32" t="str">
        <f>IF(C636=namelist!$C$10,ROW(),"")</f>
        <v/>
      </c>
      <c r="F636" s="32"/>
      <c r="G636" s="30"/>
      <c r="H636" s="30"/>
      <c r="I636" s="30"/>
      <c r="J636" s="30"/>
      <c r="K636" s="30"/>
      <c r="L636" s="31"/>
      <c r="M636" s="30"/>
      <c r="N636" s="31"/>
      <c r="O636" s="32"/>
      <c r="P636" s="30"/>
      <c r="Q636" s="29" t="s">
        <v>197</v>
      </c>
      <c r="R636" s="29" t="s">
        <v>240</v>
      </c>
    </row>
    <row r="637" spans="1:18" x14ac:dyDescent="0.15">
      <c r="A637" s="45">
        <v>631</v>
      </c>
      <c r="B637" s="30"/>
      <c r="C637" s="32"/>
      <c r="D637" s="32" t="str">
        <f>IF(C637=namelist!$C$8,ROW(),"")</f>
        <v/>
      </c>
      <c r="E637" s="32" t="str">
        <f>IF(C637=namelist!$C$10,ROW(),"")</f>
        <v/>
      </c>
      <c r="F637" s="32"/>
      <c r="G637" s="30"/>
      <c r="H637" s="30"/>
      <c r="I637" s="30"/>
      <c r="J637" s="30"/>
      <c r="K637" s="30"/>
      <c r="L637" s="31"/>
      <c r="M637" s="30"/>
      <c r="N637" s="31"/>
      <c r="O637" s="32"/>
      <c r="P637" s="30"/>
      <c r="Q637" s="29" t="s">
        <v>197</v>
      </c>
      <c r="R637" s="29" t="s">
        <v>240</v>
      </c>
    </row>
    <row r="638" spans="1:18" x14ac:dyDescent="0.15">
      <c r="A638" s="45">
        <v>632</v>
      </c>
      <c r="B638" s="30"/>
      <c r="C638" s="32"/>
      <c r="D638" s="32" t="str">
        <f>IF(C638=namelist!$C$8,ROW(),"")</f>
        <v/>
      </c>
      <c r="E638" s="32" t="str">
        <f>IF(C638=namelist!$C$10,ROW(),"")</f>
        <v/>
      </c>
      <c r="F638" s="32"/>
      <c r="G638" s="30"/>
      <c r="H638" s="30"/>
      <c r="I638" s="30"/>
      <c r="J638" s="30"/>
      <c r="K638" s="30"/>
      <c r="L638" s="31"/>
      <c r="M638" s="30"/>
      <c r="N638" s="31"/>
      <c r="O638" s="32"/>
      <c r="P638" s="30"/>
      <c r="Q638" s="29" t="s">
        <v>197</v>
      </c>
      <c r="R638" s="29" t="s">
        <v>240</v>
      </c>
    </row>
    <row r="639" spans="1:18" x14ac:dyDescent="0.15">
      <c r="A639" s="45">
        <v>633</v>
      </c>
      <c r="B639" s="30"/>
      <c r="C639" s="32"/>
      <c r="D639" s="32" t="str">
        <f>IF(C639=namelist!$C$8,ROW(),"")</f>
        <v/>
      </c>
      <c r="E639" s="32" t="str">
        <f>IF(C639=namelist!$C$10,ROW(),"")</f>
        <v/>
      </c>
      <c r="F639" s="32"/>
      <c r="G639" s="30"/>
      <c r="H639" s="30"/>
      <c r="I639" s="30"/>
      <c r="J639" s="30"/>
      <c r="K639" s="30"/>
      <c r="L639" s="31"/>
      <c r="M639" s="30"/>
      <c r="N639" s="31"/>
      <c r="O639" s="32"/>
      <c r="P639" s="30"/>
      <c r="Q639" s="29" t="s">
        <v>197</v>
      </c>
      <c r="R639" s="29" t="s">
        <v>240</v>
      </c>
    </row>
    <row r="640" spans="1:18" x14ac:dyDescent="0.15">
      <c r="A640" s="45">
        <v>634</v>
      </c>
      <c r="B640" s="30"/>
      <c r="C640" s="32"/>
      <c r="D640" s="32" t="str">
        <f>IF(C640=namelist!$C$8,ROW(),"")</f>
        <v/>
      </c>
      <c r="E640" s="32" t="str">
        <f>IF(C640=namelist!$C$10,ROW(),"")</f>
        <v/>
      </c>
      <c r="F640" s="32"/>
      <c r="G640" s="30"/>
      <c r="H640" s="30"/>
      <c r="I640" s="30"/>
      <c r="J640" s="30"/>
      <c r="K640" s="30"/>
      <c r="L640" s="31"/>
      <c r="M640" s="30"/>
      <c r="N640" s="31"/>
      <c r="O640" s="32"/>
      <c r="P640" s="30"/>
      <c r="Q640" s="29" t="s">
        <v>197</v>
      </c>
      <c r="R640" s="29" t="s">
        <v>240</v>
      </c>
    </row>
    <row r="641" spans="1:18" x14ac:dyDescent="0.15">
      <c r="A641" s="45">
        <v>635</v>
      </c>
      <c r="B641" s="30"/>
      <c r="C641" s="32"/>
      <c r="D641" s="32" t="str">
        <f>IF(C641=namelist!$C$8,ROW(),"")</f>
        <v/>
      </c>
      <c r="E641" s="32" t="str">
        <f>IF(C641=namelist!$C$10,ROW(),"")</f>
        <v/>
      </c>
      <c r="F641" s="32"/>
      <c r="G641" s="30"/>
      <c r="H641" s="30"/>
      <c r="I641" s="30"/>
      <c r="J641" s="30"/>
      <c r="K641" s="30"/>
      <c r="L641" s="31"/>
      <c r="M641" s="30"/>
      <c r="N641" s="31"/>
      <c r="O641" s="32"/>
      <c r="P641" s="30"/>
      <c r="Q641" s="29" t="s">
        <v>197</v>
      </c>
      <c r="R641" s="29" t="s">
        <v>240</v>
      </c>
    </row>
    <row r="642" spans="1:18" x14ac:dyDescent="0.15">
      <c r="A642" s="45">
        <v>636</v>
      </c>
      <c r="B642" s="30"/>
      <c r="C642" s="32"/>
      <c r="D642" s="32" t="str">
        <f>IF(C642=namelist!$C$8,ROW(),"")</f>
        <v/>
      </c>
      <c r="E642" s="32" t="str">
        <f>IF(C642=namelist!$C$10,ROW(),"")</f>
        <v/>
      </c>
      <c r="F642" s="32"/>
      <c r="G642" s="30"/>
      <c r="H642" s="30"/>
      <c r="I642" s="30"/>
      <c r="J642" s="30"/>
      <c r="K642" s="30"/>
      <c r="L642" s="31"/>
      <c r="M642" s="30"/>
      <c r="N642" s="31"/>
      <c r="O642" s="32"/>
      <c r="P642" s="30"/>
      <c r="Q642" s="29" t="s">
        <v>197</v>
      </c>
      <c r="R642" s="29" t="s">
        <v>240</v>
      </c>
    </row>
    <row r="643" spans="1:18" x14ac:dyDescent="0.15">
      <c r="A643" s="45">
        <v>637</v>
      </c>
      <c r="B643" s="30"/>
      <c r="C643" s="32"/>
      <c r="D643" s="32" t="str">
        <f>IF(C643=namelist!$C$8,ROW(),"")</f>
        <v/>
      </c>
      <c r="E643" s="32" t="str">
        <f>IF(C643=namelist!$C$10,ROW(),"")</f>
        <v/>
      </c>
      <c r="F643" s="32"/>
      <c r="G643" s="30"/>
      <c r="H643" s="30"/>
      <c r="I643" s="30"/>
      <c r="J643" s="30"/>
      <c r="K643" s="30"/>
      <c r="L643" s="31"/>
      <c r="M643" s="30"/>
      <c r="N643" s="31"/>
      <c r="O643" s="32"/>
      <c r="P643" s="30"/>
      <c r="Q643" s="29" t="s">
        <v>197</v>
      </c>
      <c r="R643" s="29" t="s">
        <v>240</v>
      </c>
    </row>
    <row r="644" spans="1:18" x14ac:dyDescent="0.15">
      <c r="A644" s="45">
        <v>638</v>
      </c>
      <c r="B644" s="30"/>
      <c r="C644" s="32"/>
      <c r="D644" s="32" t="str">
        <f>IF(C644=namelist!$C$8,ROW(),"")</f>
        <v/>
      </c>
      <c r="E644" s="32" t="str">
        <f>IF(C644=namelist!$C$10,ROW(),"")</f>
        <v/>
      </c>
      <c r="F644" s="32"/>
      <c r="G644" s="30"/>
      <c r="H644" s="30"/>
      <c r="I644" s="30"/>
      <c r="J644" s="30"/>
      <c r="K644" s="30"/>
      <c r="L644" s="31"/>
      <c r="M644" s="30"/>
      <c r="N644" s="31"/>
      <c r="O644" s="32"/>
      <c r="P644" s="30"/>
      <c r="Q644" s="29" t="s">
        <v>197</v>
      </c>
      <c r="R644" s="29" t="s">
        <v>240</v>
      </c>
    </row>
    <row r="645" spans="1:18" x14ac:dyDescent="0.15">
      <c r="A645" s="45">
        <v>639</v>
      </c>
      <c r="B645" s="30"/>
      <c r="C645" s="32"/>
      <c r="D645" s="32" t="str">
        <f>IF(C645=namelist!$C$8,ROW(),"")</f>
        <v/>
      </c>
      <c r="E645" s="32" t="str">
        <f>IF(C645=namelist!$C$10,ROW(),"")</f>
        <v/>
      </c>
      <c r="F645" s="32"/>
      <c r="G645" s="30"/>
      <c r="H645" s="30"/>
      <c r="I645" s="30"/>
      <c r="J645" s="30"/>
      <c r="K645" s="30"/>
      <c r="L645" s="31"/>
      <c r="M645" s="30"/>
      <c r="N645" s="31"/>
      <c r="O645" s="32"/>
      <c r="P645" s="30"/>
      <c r="Q645" s="29" t="s">
        <v>197</v>
      </c>
      <c r="R645" s="29" t="s">
        <v>240</v>
      </c>
    </row>
    <row r="646" spans="1:18" x14ac:dyDescent="0.15">
      <c r="A646" s="45">
        <v>640</v>
      </c>
      <c r="B646" s="30"/>
      <c r="C646" s="32"/>
      <c r="D646" s="32" t="str">
        <f>IF(C646=namelist!$C$8,ROW(),"")</f>
        <v/>
      </c>
      <c r="E646" s="32" t="str">
        <f>IF(C646=namelist!$C$10,ROW(),"")</f>
        <v/>
      </c>
      <c r="F646" s="32"/>
      <c r="G646" s="30"/>
      <c r="H646" s="30"/>
      <c r="I646" s="30"/>
      <c r="J646" s="30"/>
      <c r="K646" s="30"/>
      <c r="L646" s="31"/>
      <c r="M646" s="30"/>
      <c r="N646" s="31"/>
      <c r="O646" s="32"/>
      <c r="P646" s="30"/>
      <c r="Q646" s="29" t="s">
        <v>197</v>
      </c>
      <c r="R646" s="29" t="s">
        <v>240</v>
      </c>
    </row>
    <row r="647" spans="1:18" x14ac:dyDescent="0.15">
      <c r="A647" s="45">
        <v>641</v>
      </c>
      <c r="B647" s="30"/>
      <c r="C647" s="32"/>
      <c r="D647" s="32" t="str">
        <f>IF(C647=namelist!$C$8,ROW(),"")</f>
        <v/>
      </c>
      <c r="E647" s="32" t="str">
        <f>IF(C647=namelist!$C$10,ROW(),"")</f>
        <v/>
      </c>
      <c r="F647" s="32"/>
      <c r="G647" s="30"/>
      <c r="H647" s="30"/>
      <c r="I647" s="30"/>
      <c r="J647" s="30"/>
      <c r="K647" s="30"/>
      <c r="L647" s="31"/>
      <c r="M647" s="30"/>
      <c r="N647" s="31"/>
      <c r="O647" s="32"/>
      <c r="P647" s="30"/>
      <c r="Q647" s="29" t="s">
        <v>197</v>
      </c>
      <c r="R647" s="29" t="s">
        <v>240</v>
      </c>
    </row>
    <row r="648" spans="1:18" x14ac:dyDescent="0.15">
      <c r="A648" s="45">
        <v>642</v>
      </c>
      <c r="B648" s="30"/>
      <c r="C648" s="32"/>
      <c r="D648" s="32" t="str">
        <f>IF(C648=namelist!$C$8,ROW(),"")</f>
        <v/>
      </c>
      <c r="E648" s="32" t="str">
        <f>IF(C648=namelist!$C$10,ROW(),"")</f>
        <v/>
      </c>
      <c r="F648" s="32"/>
      <c r="G648" s="30"/>
      <c r="H648" s="30"/>
      <c r="I648" s="30"/>
      <c r="J648" s="30"/>
      <c r="K648" s="30"/>
      <c r="L648" s="31"/>
      <c r="M648" s="30"/>
      <c r="N648" s="31"/>
      <c r="O648" s="32"/>
      <c r="P648" s="30"/>
      <c r="Q648" s="29" t="s">
        <v>197</v>
      </c>
      <c r="R648" s="29" t="s">
        <v>240</v>
      </c>
    </row>
    <row r="649" spans="1:18" x14ac:dyDescent="0.15">
      <c r="A649" s="45">
        <v>643</v>
      </c>
      <c r="B649" s="30"/>
      <c r="C649" s="32"/>
      <c r="D649" s="32" t="str">
        <f>IF(C649=namelist!$C$8,ROW(),"")</f>
        <v/>
      </c>
      <c r="E649" s="32" t="str">
        <f>IF(C649=namelist!$C$10,ROW(),"")</f>
        <v/>
      </c>
      <c r="F649" s="32"/>
      <c r="G649" s="30"/>
      <c r="H649" s="30"/>
      <c r="I649" s="30"/>
      <c r="J649" s="30"/>
      <c r="K649" s="30"/>
      <c r="L649" s="31"/>
      <c r="M649" s="30"/>
      <c r="N649" s="31"/>
      <c r="O649" s="32"/>
      <c r="P649" s="30"/>
      <c r="Q649" s="29" t="s">
        <v>197</v>
      </c>
      <c r="R649" s="29" t="s">
        <v>245</v>
      </c>
    </row>
    <row r="650" spans="1:18" x14ac:dyDescent="0.15">
      <c r="A650" s="45">
        <v>644</v>
      </c>
      <c r="B650" s="30"/>
      <c r="C650" s="32"/>
      <c r="D650" s="32" t="str">
        <f>IF(C650=namelist!$C$8,ROW(),"")</f>
        <v/>
      </c>
      <c r="E650" s="32" t="str">
        <f>IF(C650=namelist!$C$10,ROW(),"")</f>
        <v/>
      </c>
      <c r="F650" s="32"/>
      <c r="G650" s="30"/>
      <c r="H650" s="30"/>
      <c r="I650" s="30"/>
      <c r="J650" s="30"/>
      <c r="K650" s="30"/>
      <c r="L650" s="31"/>
      <c r="M650" s="30"/>
      <c r="N650" s="31"/>
      <c r="O650" s="32"/>
      <c r="P650" s="30"/>
      <c r="Q650" s="29" t="s">
        <v>197</v>
      </c>
      <c r="R650" s="29" t="s">
        <v>245</v>
      </c>
    </row>
    <row r="651" spans="1:18" x14ac:dyDescent="0.15">
      <c r="A651" s="45">
        <v>645</v>
      </c>
      <c r="B651" s="30"/>
      <c r="C651" s="32"/>
      <c r="D651" s="32" t="str">
        <f>IF(C651=namelist!$C$8,ROW(),"")</f>
        <v/>
      </c>
      <c r="E651" s="32" t="str">
        <f>IF(C651=namelist!$C$10,ROW(),"")</f>
        <v/>
      </c>
      <c r="F651" s="32"/>
      <c r="G651" s="30"/>
      <c r="H651" s="30"/>
      <c r="I651" s="30"/>
      <c r="J651" s="30"/>
      <c r="K651" s="30"/>
      <c r="L651" s="31"/>
      <c r="M651" s="30"/>
      <c r="N651" s="31"/>
      <c r="O651" s="32"/>
      <c r="P651" s="30"/>
      <c r="Q651" s="29" t="s">
        <v>197</v>
      </c>
      <c r="R651" s="29" t="s">
        <v>245</v>
      </c>
    </row>
    <row r="652" spans="1:18" x14ac:dyDescent="0.15">
      <c r="A652" s="45">
        <v>646</v>
      </c>
      <c r="B652" s="30"/>
      <c r="C652" s="32"/>
      <c r="D652" s="32" t="str">
        <f>IF(C652=namelist!$C$8,ROW(),"")</f>
        <v/>
      </c>
      <c r="E652" s="32" t="str">
        <f>IF(C652=namelist!$C$10,ROW(),"")</f>
        <v/>
      </c>
      <c r="F652" s="32"/>
      <c r="G652" s="30"/>
      <c r="H652" s="30"/>
      <c r="I652" s="30"/>
      <c r="J652" s="30"/>
      <c r="K652" s="30"/>
      <c r="L652" s="31"/>
      <c r="M652" s="30"/>
      <c r="N652" s="31"/>
      <c r="O652" s="32"/>
      <c r="P652" s="30"/>
      <c r="Q652" s="29" t="s">
        <v>195</v>
      </c>
      <c r="R652" s="29" t="s">
        <v>245</v>
      </c>
    </row>
    <row r="653" spans="1:18" x14ac:dyDescent="0.15">
      <c r="A653" s="45">
        <v>647</v>
      </c>
      <c r="B653" s="30"/>
      <c r="C653" s="32"/>
      <c r="D653" s="32" t="str">
        <f>IF(C653=namelist!$C$8,ROW(),"")</f>
        <v/>
      </c>
      <c r="E653" s="32" t="str">
        <f>IF(C653=namelist!$C$10,ROW(),"")</f>
        <v/>
      </c>
      <c r="F653" s="32"/>
      <c r="G653" s="30"/>
      <c r="H653" s="30"/>
      <c r="I653" s="30"/>
      <c r="J653" s="30"/>
      <c r="K653" s="30"/>
      <c r="L653" s="31"/>
      <c r="M653" s="30"/>
      <c r="N653" s="31"/>
      <c r="O653" s="32"/>
      <c r="P653" s="30"/>
      <c r="Q653" s="29" t="s">
        <v>197</v>
      </c>
      <c r="R653" s="29" t="s">
        <v>245</v>
      </c>
    </row>
    <row r="654" spans="1:18" x14ac:dyDescent="0.15">
      <c r="A654" s="45">
        <v>648</v>
      </c>
      <c r="B654" s="30"/>
      <c r="C654" s="32"/>
      <c r="D654" s="32" t="str">
        <f>IF(C654=namelist!$C$8,ROW(),"")</f>
        <v/>
      </c>
      <c r="E654" s="32" t="str">
        <f>IF(C654=namelist!$C$10,ROW(),"")</f>
        <v/>
      </c>
      <c r="F654" s="32"/>
      <c r="G654" s="30"/>
      <c r="H654" s="30"/>
      <c r="I654" s="30"/>
      <c r="J654" s="30"/>
      <c r="K654" s="30"/>
      <c r="L654" s="31"/>
      <c r="M654" s="30"/>
      <c r="N654" s="31"/>
      <c r="O654" s="32"/>
      <c r="P654" s="30"/>
      <c r="Q654" s="29" t="s">
        <v>197</v>
      </c>
      <c r="R654" s="29" t="s">
        <v>245</v>
      </c>
    </row>
    <row r="655" spans="1:18" x14ac:dyDescent="0.15">
      <c r="A655" s="45">
        <v>649</v>
      </c>
      <c r="B655" s="30"/>
      <c r="C655" s="32"/>
      <c r="D655" s="32" t="str">
        <f>IF(C655=namelist!$C$8,ROW(),"")</f>
        <v/>
      </c>
      <c r="E655" s="32" t="str">
        <f>IF(C655=namelist!$C$10,ROW(),"")</f>
        <v/>
      </c>
      <c r="F655" s="32"/>
      <c r="G655" s="30"/>
      <c r="H655" s="30"/>
      <c r="I655" s="30"/>
      <c r="J655" s="30"/>
      <c r="K655" s="30"/>
      <c r="L655" s="31"/>
      <c r="M655" s="30"/>
      <c r="N655" s="31"/>
      <c r="O655" s="32"/>
      <c r="P655" s="30"/>
      <c r="Q655" s="29" t="s">
        <v>197</v>
      </c>
      <c r="R655" s="29" t="s">
        <v>245</v>
      </c>
    </row>
    <row r="656" spans="1:18" x14ac:dyDescent="0.15">
      <c r="A656" s="45">
        <v>650</v>
      </c>
      <c r="B656" s="30"/>
      <c r="C656" s="32"/>
      <c r="D656" s="32" t="str">
        <f>IF(C656=namelist!$C$8,ROW(),"")</f>
        <v/>
      </c>
      <c r="E656" s="32" t="str">
        <f>IF(C656=namelist!$C$10,ROW(),"")</f>
        <v/>
      </c>
      <c r="F656" s="32"/>
      <c r="G656" s="30"/>
      <c r="H656" s="30"/>
      <c r="I656" s="30"/>
      <c r="J656" s="30"/>
      <c r="K656" s="30"/>
      <c r="L656" s="31"/>
      <c r="M656" s="30"/>
      <c r="N656" s="31"/>
      <c r="O656" s="32"/>
      <c r="P656" s="30"/>
      <c r="Q656" s="29" t="s">
        <v>197</v>
      </c>
      <c r="R656" s="29" t="s">
        <v>245</v>
      </c>
    </row>
    <row r="657" spans="1:18" x14ac:dyDescent="0.15">
      <c r="A657" s="45">
        <v>651</v>
      </c>
      <c r="B657" s="30"/>
      <c r="C657" s="32"/>
      <c r="D657" s="32" t="str">
        <f>IF(C657=namelist!$C$8,ROW(),"")</f>
        <v/>
      </c>
      <c r="E657" s="32" t="str">
        <f>IF(C657=namelist!$C$10,ROW(),"")</f>
        <v/>
      </c>
      <c r="F657" s="32"/>
      <c r="G657" s="30"/>
      <c r="H657" s="30"/>
      <c r="I657" s="30"/>
      <c r="J657" s="30"/>
      <c r="K657" s="30"/>
      <c r="L657" s="31"/>
      <c r="M657" s="30"/>
      <c r="N657" s="31"/>
      <c r="O657" s="32"/>
      <c r="P657" s="30"/>
      <c r="Q657" s="29" t="s">
        <v>197</v>
      </c>
      <c r="R657" s="29" t="s">
        <v>245</v>
      </c>
    </row>
    <row r="658" spans="1:18" x14ac:dyDescent="0.15">
      <c r="A658" s="45">
        <v>652</v>
      </c>
      <c r="B658" s="30"/>
      <c r="C658" s="32"/>
      <c r="D658" s="32" t="str">
        <f>IF(C658=namelist!$C$8,ROW(),"")</f>
        <v/>
      </c>
      <c r="E658" s="32" t="str">
        <f>IF(C658=namelist!$C$10,ROW(),"")</f>
        <v/>
      </c>
      <c r="F658" s="32"/>
      <c r="G658" s="30"/>
      <c r="H658" s="30"/>
      <c r="I658" s="30"/>
      <c r="J658" s="30"/>
      <c r="K658" s="30"/>
      <c r="L658" s="31"/>
      <c r="M658" s="30"/>
      <c r="N658" s="31"/>
      <c r="O658" s="32"/>
      <c r="P658" s="30"/>
      <c r="Q658" s="29" t="s">
        <v>197</v>
      </c>
      <c r="R658" s="29" t="s">
        <v>245</v>
      </c>
    </row>
    <row r="659" spans="1:18" x14ac:dyDescent="0.15">
      <c r="A659" s="45">
        <v>653</v>
      </c>
      <c r="B659" s="30"/>
      <c r="C659" s="32"/>
      <c r="D659" s="32" t="str">
        <f>IF(C659=namelist!$C$8,ROW(),"")</f>
        <v/>
      </c>
      <c r="E659" s="32" t="str">
        <f>IF(C659=namelist!$C$10,ROW(),"")</f>
        <v/>
      </c>
      <c r="F659" s="32"/>
      <c r="G659" s="30"/>
      <c r="H659" s="30"/>
      <c r="I659" s="30"/>
      <c r="J659" s="30"/>
      <c r="K659" s="30"/>
      <c r="L659" s="31"/>
      <c r="M659" s="30"/>
      <c r="N659" s="31"/>
      <c r="O659" s="32"/>
      <c r="P659" s="30"/>
      <c r="Q659" s="29" t="s">
        <v>197</v>
      </c>
      <c r="R659" s="29" t="s">
        <v>245</v>
      </c>
    </row>
    <row r="660" spans="1:18" x14ac:dyDescent="0.15">
      <c r="A660" s="45">
        <v>654</v>
      </c>
      <c r="B660" s="30"/>
      <c r="C660" s="32"/>
      <c r="D660" s="32" t="str">
        <f>IF(C660=namelist!$C$8,ROW(),"")</f>
        <v/>
      </c>
      <c r="E660" s="32" t="str">
        <f>IF(C660=namelist!$C$10,ROW(),"")</f>
        <v/>
      </c>
      <c r="F660" s="32"/>
      <c r="G660" s="30"/>
      <c r="H660" s="30"/>
      <c r="I660" s="30"/>
      <c r="J660" s="30"/>
      <c r="K660" s="30"/>
      <c r="L660" s="31"/>
      <c r="M660" s="30"/>
      <c r="N660" s="31"/>
      <c r="O660" s="32"/>
      <c r="P660" s="30"/>
      <c r="Q660" s="29" t="s">
        <v>197</v>
      </c>
      <c r="R660" s="29" t="s">
        <v>245</v>
      </c>
    </row>
    <row r="661" spans="1:18" x14ac:dyDescent="0.15">
      <c r="A661" s="45">
        <v>655</v>
      </c>
      <c r="B661" s="30"/>
      <c r="C661" s="32"/>
      <c r="D661" s="32" t="str">
        <f>IF(C661=namelist!$C$8,ROW(),"")</f>
        <v/>
      </c>
      <c r="E661" s="32" t="str">
        <f>IF(C661=namelist!$C$10,ROW(),"")</f>
        <v/>
      </c>
      <c r="F661" s="32"/>
      <c r="G661" s="30"/>
      <c r="H661" s="30"/>
      <c r="I661" s="30"/>
      <c r="J661" s="30"/>
      <c r="K661" s="30"/>
      <c r="L661" s="31"/>
      <c r="M661" s="30"/>
      <c r="N661" s="31"/>
      <c r="O661" s="32"/>
      <c r="P661" s="30"/>
      <c r="Q661" s="29" t="s">
        <v>197</v>
      </c>
      <c r="R661" s="29" t="s">
        <v>245</v>
      </c>
    </row>
    <row r="662" spans="1:18" x14ac:dyDescent="0.15">
      <c r="A662" s="45">
        <v>656</v>
      </c>
      <c r="B662" s="30"/>
      <c r="C662" s="32"/>
      <c r="D662" s="32" t="str">
        <f>IF(C662=namelist!$C$8,ROW(),"")</f>
        <v/>
      </c>
      <c r="E662" s="32" t="str">
        <f>IF(C662=namelist!$C$10,ROW(),"")</f>
        <v/>
      </c>
      <c r="F662" s="32"/>
      <c r="G662" s="30"/>
      <c r="H662" s="30"/>
      <c r="I662" s="30"/>
      <c r="J662" s="30"/>
      <c r="K662" s="30"/>
      <c r="L662" s="31"/>
      <c r="M662" s="30"/>
      <c r="N662" s="31"/>
      <c r="O662" s="32"/>
      <c r="P662" s="30"/>
      <c r="Q662" s="29" t="s">
        <v>197</v>
      </c>
      <c r="R662" s="29" t="s">
        <v>245</v>
      </c>
    </row>
    <row r="663" spans="1:18" x14ac:dyDescent="0.15">
      <c r="A663" s="45">
        <v>657</v>
      </c>
      <c r="B663" s="30"/>
      <c r="C663" s="32"/>
      <c r="D663" s="32" t="str">
        <f>IF(C663=namelist!$C$8,ROW(),"")</f>
        <v/>
      </c>
      <c r="E663" s="32" t="str">
        <f>IF(C663=namelist!$C$10,ROW(),"")</f>
        <v/>
      </c>
      <c r="F663" s="32"/>
      <c r="G663" s="30"/>
      <c r="H663" s="30"/>
      <c r="I663" s="30"/>
      <c r="J663" s="30"/>
      <c r="K663" s="30"/>
      <c r="L663" s="31"/>
      <c r="M663" s="30"/>
      <c r="N663" s="31"/>
      <c r="O663" s="32"/>
      <c r="P663" s="30"/>
      <c r="Q663" s="29" t="s">
        <v>197</v>
      </c>
      <c r="R663" s="29" t="s">
        <v>220</v>
      </c>
    </row>
    <row r="664" spans="1:18" x14ac:dyDescent="0.15">
      <c r="A664" s="45">
        <v>658</v>
      </c>
      <c r="B664" s="30"/>
      <c r="C664" s="32"/>
      <c r="D664" s="32" t="str">
        <f>IF(C664=namelist!$C$8,ROW(),"")</f>
        <v/>
      </c>
      <c r="E664" s="32" t="str">
        <f>IF(C664=namelist!$C$10,ROW(),"")</f>
        <v/>
      </c>
      <c r="F664" s="32"/>
      <c r="G664" s="30"/>
      <c r="H664" s="30"/>
      <c r="I664" s="30"/>
      <c r="J664" s="30"/>
      <c r="K664" s="30"/>
      <c r="L664" s="31"/>
      <c r="M664" s="30"/>
      <c r="N664" s="31"/>
      <c r="O664" s="32"/>
      <c r="P664" s="30"/>
      <c r="Q664" s="29" t="s">
        <v>197</v>
      </c>
      <c r="R664" s="29" t="s">
        <v>220</v>
      </c>
    </row>
    <row r="665" spans="1:18" x14ac:dyDescent="0.15">
      <c r="A665" s="45">
        <v>659</v>
      </c>
      <c r="B665" s="30"/>
      <c r="C665" s="32"/>
      <c r="D665" s="32" t="str">
        <f>IF(C665=namelist!$C$8,ROW(),"")</f>
        <v/>
      </c>
      <c r="E665" s="32" t="str">
        <f>IF(C665=namelist!$C$10,ROW(),"")</f>
        <v/>
      </c>
      <c r="F665" s="32"/>
      <c r="G665" s="30"/>
      <c r="H665" s="30"/>
      <c r="I665" s="30"/>
      <c r="J665" s="30"/>
      <c r="K665" s="30"/>
      <c r="L665" s="31"/>
      <c r="M665" s="30"/>
      <c r="N665" s="31"/>
      <c r="O665" s="32"/>
      <c r="P665" s="30"/>
      <c r="Q665" s="29" t="s">
        <v>197</v>
      </c>
      <c r="R665" s="29" t="s">
        <v>220</v>
      </c>
    </row>
    <row r="666" spans="1:18" x14ac:dyDescent="0.15">
      <c r="A666" s="45">
        <v>660</v>
      </c>
      <c r="B666" s="30"/>
      <c r="C666" s="32"/>
      <c r="D666" s="32" t="str">
        <f>IF(C666=namelist!$C$8,ROW(),"")</f>
        <v/>
      </c>
      <c r="E666" s="32" t="str">
        <f>IF(C666=namelist!$C$10,ROW(),"")</f>
        <v/>
      </c>
      <c r="F666" s="32"/>
      <c r="G666" s="30"/>
      <c r="H666" s="30"/>
      <c r="I666" s="30"/>
      <c r="J666" s="30"/>
      <c r="K666" s="30"/>
      <c r="L666" s="31"/>
      <c r="M666" s="30"/>
      <c r="N666" s="31"/>
      <c r="O666" s="32"/>
      <c r="P666" s="30"/>
      <c r="Q666" s="29" t="s">
        <v>197</v>
      </c>
      <c r="R666" s="29" t="s">
        <v>220</v>
      </c>
    </row>
    <row r="667" spans="1:18" x14ac:dyDescent="0.15">
      <c r="A667" s="45">
        <v>661</v>
      </c>
      <c r="B667" s="30"/>
      <c r="C667" s="32"/>
      <c r="D667" s="32" t="str">
        <f>IF(C667=namelist!$C$8,ROW(),"")</f>
        <v/>
      </c>
      <c r="E667" s="32" t="str">
        <f>IF(C667=namelist!$C$10,ROW(),"")</f>
        <v/>
      </c>
      <c r="F667" s="32"/>
      <c r="G667" s="30"/>
      <c r="H667" s="30"/>
      <c r="I667" s="30"/>
      <c r="J667" s="30"/>
      <c r="K667" s="30"/>
      <c r="L667" s="31"/>
      <c r="M667" s="30"/>
      <c r="N667" s="31"/>
      <c r="O667" s="32"/>
      <c r="P667" s="30"/>
      <c r="Q667" s="29" t="s">
        <v>195</v>
      </c>
      <c r="R667" s="29" t="s">
        <v>220</v>
      </c>
    </row>
    <row r="668" spans="1:18" x14ac:dyDescent="0.15">
      <c r="A668" s="45">
        <v>662</v>
      </c>
      <c r="B668" s="30"/>
      <c r="C668" s="32"/>
      <c r="D668" s="32" t="str">
        <f>IF(C668=namelist!$C$8,ROW(),"")</f>
        <v/>
      </c>
      <c r="E668" s="32" t="str">
        <f>IF(C668=namelist!$C$10,ROW(),"")</f>
        <v/>
      </c>
      <c r="F668" s="32"/>
      <c r="G668" s="30"/>
      <c r="H668" s="30"/>
      <c r="I668" s="30"/>
      <c r="J668" s="30"/>
      <c r="K668" s="30"/>
      <c r="L668" s="31"/>
      <c r="M668" s="30"/>
      <c r="N668" s="31"/>
      <c r="O668" s="32"/>
      <c r="P668" s="30"/>
      <c r="Q668" s="29" t="s">
        <v>197</v>
      </c>
      <c r="R668" s="29" t="s">
        <v>220</v>
      </c>
    </row>
    <row r="669" spans="1:18" x14ac:dyDescent="0.15">
      <c r="A669" s="45">
        <v>663</v>
      </c>
      <c r="B669" s="30"/>
      <c r="C669" s="32"/>
      <c r="D669" s="32" t="str">
        <f>IF(C669=namelist!$C$8,ROW(),"")</f>
        <v/>
      </c>
      <c r="E669" s="32" t="str">
        <f>IF(C669=namelist!$C$10,ROW(),"")</f>
        <v/>
      </c>
      <c r="F669" s="32"/>
      <c r="G669" s="30"/>
      <c r="H669" s="30"/>
      <c r="I669" s="30"/>
      <c r="J669" s="30"/>
      <c r="K669" s="30"/>
      <c r="L669" s="31"/>
      <c r="M669" s="30"/>
      <c r="N669" s="31"/>
      <c r="O669" s="32"/>
      <c r="P669" s="30"/>
      <c r="Q669" s="29" t="s">
        <v>197</v>
      </c>
      <c r="R669" s="29" t="s">
        <v>220</v>
      </c>
    </row>
    <row r="670" spans="1:18" x14ac:dyDescent="0.15">
      <c r="A670" s="45">
        <v>664</v>
      </c>
      <c r="B670" s="30"/>
      <c r="C670" s="32"/>
      <c r="D670" s="32" t="str">
        <f>IF(C670=namelist!$C$8,ROW(),"")</f>
        <v/>
      </c>
      <c r="E670" s="32" t="str">
        <f>IF(C670=namelist!$C$10,ROW(),"")</f>
        <v/>
      </c>
      <c r="F670" s="32"/>
      <c r="G670" s="30"/>
      <c r="H670" s="30"/>
      <c r="I670" s="30"/>
      <c r="J670" s="30"/>
      <c r="K670" s="30"/>
      <c r="L670" s="31"/>
      <c r="M670" s="30"/>
      <c r="N670" s="31"/>
      <c r="O670" s="32"/>
      <c r="P670" s="30"/>
      <c r="Q670" s="29" t="s">
        <v>197</v>
      </c>
      <c r="R670" s="29" t="s">
        <v>220</v>
      </c>
    </row>
    <row r="671" spans="1:18" x14ac:dyDescent="0.15">
      <c r="A671" s="45">
        <v>665</v>
      </c>
      <c r="B671" s="30"/>
      <c r="C671" s="32"/>
      <c r="D671" s="32" t="str">
        <f>IF(C671=namelist!$C$8,ROW(),"")</f>
        <v/>
      </c>
      <c r="E671" s="32" t="str">
        <f>IF(C671=namelist!$C$10,ROW(),"")</f>
        <v/>
      </c>
      <c r="F671" s="32"/>
      <c r="G671" s="30"/>
      <c r="H671" s="30"/>
      <c r="I671" s="30"/>
      <c r="J671" s="30"/>
      <c r="K671" s="30"/>
      <c r="L671" s="31"/>
      <c r="M671" s="30"/>
      <c r="N671" s="31"/>
      <c r="O671" s="32"/>
      <c r="P671" s="30"/>
      <c r="Q671" s="29" t="s">
        <v>195</v>
      </c>
      <c r="R671" s="29" t="s">
        <v>220</v>
      </c>
    </row>
    <row r="672" spans="1:18" x14ac:dyDescent="0.15">
      <c r="A672" s="45">
        <v>666</v>
      </c>
      <c r="B672" s="30"/>
      <c r="C672" s="32"/>
      <c r="D672" s="32" t="str">
        <f>IF(C672=namelist!$C$8,ROW(),"")</f>
        <v/>
      </c>
      <c r="E672" s="32" t="str">
        <f>IF(C672=namelist!$C$10,ROW(),"")</f>
        <v/>
      </c>
      <c r="F672" s="32"/>
      <c r="G672" s="30"/>
      <c r="H672" s="30"/>
      <c r="I672" s="30"/>
      <c r="J672" s="30"/>
      <c r="K672" s="30"/>
      <c r="L672" s="31"/>
      <c r="M672" s="30"/>
      <c r="N672" s="31"/>
      <c r="O672" s="32"/>
      <c r="P672" s="30"/>
      <c r="Q672" s="29" t="s">
        <v>197</v>
      </c>
      <c r="R672" s="29" t="s">
        <v>220</v>
      </c>
    </row>
    <row r="673" spans="1:18" x14ac:dyDescent="0.15">
      <c r="A673" s="45">
        <v>667</v>
      </c>
      <c r="B673" s="30"/>
      <c r="C673" s="32"/>
      <c r="D673" s="32" t="str">
        <f>IF(C673=namelist!$C$8,ROW(),"")</f>
        <v/>
      </c>
      <c r="E673" s="32" t="str">
        <f>IF(C673=namelist!$C$10,ROW(),"")</f>
        <v/>
      </c>
      <c r="F673" s="32"/>
      <c r="G673" s="30"/>
      <c r="H673" s="30"/>
      <c r="I673" s="30"/>
      <c r="J673" s="30"/>
      <c r="K673" s="30"/>
      <c r="L673" s="31"/>
      <c r="M673" s="30"/>
      <c r="N673" s="31"/>
      <c r="O673" s="32"/>
      <c r="P673" s="30"/>
      <c r="Q673" s="29" t="s">
        <v>197</v>
      </c>
      <c r="R673" s="29" t="s">
        <v>220</v>
      </c>
    </row>
    <row r="674" spans="1:18" x14ac:dyDescent="0.15">
      <c r="A674" s="45">
        <v>668</v>
      </c>
      <c r="B674" s="30"/>
      <c r="C674" s="32"/>
      <c r="D674" s="32" t="str">
        <f>IF(C674=namelist!$C$8,ROW(),"")</f>
        <v/>
      </c>
      <c r="E674" s="32" t="str">
        <f>IF(C674=namelist!$C$10,ROW(),"")</f>
        <v/>
      </c>
      <c r="F674" s="32"/>
      <c r="G674" s="30"/>
      <c r="H674" s="30"/>
      <c r="I674" s="30"/>
      <c r="J674" s="30"/>
      <c r="K674" s="30"/>
      <c r="L674" s="31"/>
      <c r="M674" s="30"/>
      <c r="N674" s="31"/>
      <c r="O674" s="32"/>
      <c r="P674" s="30"/>
      <c r="Q674" s="29" t="s">
        <v>197</v>
      </c>
      <c r="R674" s="29" t="s">
        <v>220</v>
      </c>
    </row>
    <row r="675" spans="1:18" x14ac:dyDescent="0.15">
      <c r="A675" s="45">
        <v>669</v>
      </c>
      <c r="B675" s="30"/>
      <c r="C675" s="32"/>
      <c r="D675" s="32" t="str">
        <f>IF(C675=namelist!$C$8,ROW(),"")</f>
        <v/>
      </c>
      <c r="E675" s="32" t="str">
        <f>IF(C675=namelist!$C$10,ROW(),"")</f>
        <v/>
      </c>
      <c r="F675" s="32"/>
      <c r="G675" s="30"/>
      <c r="H675" s="30"/>
      <c r="I675" s="30"/>
      <c r="J675" s="30"/>
      <c r="K675" s="30"/>
      <c r="L675" s="31"/>
      <c r="M675" s="30"/>
      <c r="N675" s="31"/>
      <c r="O675" s="32"/>
      <c r="P675" s="30"/>
      <c r="Q675" s="29" t="s">
        <v>197</v>
      </c>
      <c r="R675" s="29" t="s">
        <v>220</v>
      </c>
    </row>
    <row r="676" spans="1:18" x14ac:dyDescent="0.15">
      <c r="A676" s="45">
        <v>670</v>
      </c>
      <c r="B676" s="30"/>
      <c r="C676" s="32"/>
      <c r="D676" s="32" t="str">
        <f>IF(C676=namelist!$C$8,ROW(),"")</f>
        <v/>
      </c>
      <c r="E676" s="32" t="str">
        <f>IF(C676=namelist!$C$10,ROW(),"")</f>
        <v/>
      </c>
      <c r="F676" s="32"/>
      <c r="G676" s="30"/>
      <c r="H676" s="30"/>
      <c r="I676" s="30"/>
      <c r="J676" s="30"/>
      <c r="K676" s="30"/>
      <c r="L676" s="31"/>
      <c r="M676" s="30"/>
      <c r="N676" s="31"/>
      <c r="O676" s="32"/>
      <c r="P676" s="30"/>
      <c r="Q676" s="29" t="s">
        <v>197</v>
      </c>
      <c r="R676" s="29" t="s">
        <v>220</v>
      </c>
    </row>
    <row r="677" spans="1:18" x14ac:dyDescent="0.15">
      <c r="A677" s="45">
        <v>671</v>
      </c>
      <c r="B677" s="30"/>
      <c r="C677" s="30"/>
      <c r="D677" s="32" t="str">
        <f>IF(C677=namelist!$C$8,ROW(),"")</f>
        <v/>
      </c>
      <c r="E677" s="32" t="str">
        <f>IF(C677=namelist!$C$10,ROW(),"")</f>
        <v/>
      </c>
      <c r="F677" s="30"/>
      <c r="G677" s="30"/>
      <c r="H677" s="30"/>
      <c r="I677" s="30"/>
      <c r="J677" s="30"/>
      <c r="K677" s="30"/>
      <c r="L677" s="31"/>
      <c r="M677" s="30"/>
      <c r="N677" s="31"/>
      <c r="O677" s="32"/>
      <c r="P677" s="30"/>
    </row>
    <row r="678" spans="1:18" x14ac:dyDescent="0.15">
      <c r="A678" s="45">
        <v>672</v>
      </c>
      <c r="B678" s="30"/>
      <c r="C678" s="30"/>
      <c r="D678" s="32" t="str">
        <f>IF(C678=namelist!$C$8,ROW(),"")</f>
        <v/>
      </c>
      <c r="E678" s="32" t="str">
        <f>IF(C678=namelist!$C$10,ROW(),"")</f>
        <v/>
      </c>
      <c r="F678" s="30"/>
      <c r="G678" s="30"/>
      <c r="H678" s="30"/>
      <c r="I678" s="30"/>
      <c r="J678" s="30"/>
      <c r="K678" s="30"/>
      <c r="L678" s="31"/>
      <c r="M678" s="30"/>
      <c r="N678" s="31"/>
      <c r="O678" s="32"/>
      <c r="P678" s="30"/>
    </row>
    <row r="679" spans="1:18" x14ac:dyDescent="0.15">
      <c r="A679" s="45">
        <v>673</v>
      </c>
      <c r="B679" s="30"/>
      <c r="C679" s="30"/>
      <c r="D679" s="32" t="str">
        <f>IF(C679=namelist!$C$8,ROW(),"")</f>
        <v/>
      </c>
      <c r="E679" s="32" t="str">
        <f>IF(C679=namelist!$C$10,ROW(),"")</f>
        <v/>
      </c>
      <c r="F679" s="30"/>
      <c r="G679" s="30"/>
      <c r="H679" s="30"/>
      <c r="I679" s="30"/>
      <c r="J679" s="30"/>
      <c r="K679" s="30"/>
      <c r="L679" s="31"/>
      <c r="M679" s="30"/>
      <c r="N679" s="31"/>
      <c r="O679" s="32"/>
      <c r="P679" s="30"/>
    </row>
    <row r="680" spans="1:18" x14ac:dyDescent="0.15">
      <c r="A680" s="45">
        <v>674</v>
      </c>
      <c r="B680" s="30"/>
      <c r="C680" s="30"/>
      <c r="D680" s="32" t="str">
        <f>IF(C680=namelist!$C$8,ROW(),"")</f>
        <v/>
      </c>
      <c r="E680" s="32" t="str">
        <f>IF(C680=namelist!$C$10,ROW(),"")</f>
        <v/>
      </c>
      <c r="F680" s="30"/>
      <c r="G680" s="30"/>
      <c r="H680" s="30"/>
      <c r="I680" s="30"/>
      <c r="J680" s="30"/>
      <c r="K680" s="30"/>
      <c r="L680" s="31"/>
      <c r="M680" s="30"/>
      <c r="N680" s="31"/>
      <c r="O680" s="32"/>
      <c r="P680" s="30"/>
    </row>
  </sheetData>
  <sheetProtection formatCells="0" formatColumns="0" formatRows="0" insertColumns="0" insertRows="0" insertHyperlinks="0" deleteColumns="0" deleteRows="0" sort="0" autoFilter="0" pivotTables="0"/>
  <autoFilter ref="A6:R680">
    <sortState ref="A7:W310">
      <sortCondition ref="B7:B310"/>
      <sortCondition ref="O7:O310"/>
    </sortState>
  </autoFilter>
  <phoneticPr fontId="1"/>
  <pageMargins left="0.7" right="0.7" top="0.75" bottom="0.7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4"/>
  <sheetViews>
    <sheetView zoomScaleNormal="100" workbookViewId="0">
      <selection activeCell="C3" sqref="C3"/>
    </sheetView>
  </sheetViews>
  <sheetFormatPr defaultColWidth="7.25" defaultRowHeight="12" x14ac:dyDescent="0.15"/>
  <cols>
    <col min="1" max="1" width="8.75" style="44" customWidth="1"/>
    <col min="2" max="2" width="17.5" style="44" hidden="1" customWidth="1"/>
    <col min="3" max="3" width="24.875" style="44" customWidth="1"/>
    <col min="4" max="4" width="17.5" style="44" hidden="1" customWidth="1"/>
    <col min="5" max="5" width="0.125" style="44" hidden="1" customWidth="1"/>
    <col min="6" max="6" width="22" style="44" customWidth="1"/>
    <col min="7" max="15" width="17.5" style="44" hidden="1" customWidth="1"/>
    <col min="16" max="16" width="12.375" style="44" customWidth="1"/>
    <col min="17" max="20" width="17.5" style="44" hidden="1" customWidth="1"/>
    <col min="21" max="21" width="12.25" style="44" customWidth="1"/>
    <col min="22" max="25" width="17.5" style="44" hidden="1" customWidth="1"/>
    <col min="26" max="26" width="11.75" style="44" customWidth="1"/>
    <col min="27" max="30" width="17.5" style="44" hidden="1" customWidth="1"/>
    <col min="31" max="31" width="13.75" style="44" customWidth="1"/>
    <col min="32" max="38" width="17.5" style="44" hidden="1" customWidth="1"/>
    <col min="39" max="39" width="2.625" style="44" customWidth="1"/>
    <col min="40" max="16384" width="7.25" style="44"/>
  </cols>
  <sheetData>
    <row r="1" spans="1:38" x14ac:dyDescent="0.15">
      <c r="A1" s="32" t="s">
        <v>91</v>
      </c>
      <c r="B1" s="32"/>
    </row>
    <row r="2" spans="1:38" x14ac:dyDescent="0.15">
      <c r="A2" s="32" t="s">
        <v>90</v>
      </c>
      <c r="B2" s="32"/>
    </row>
    <row r="3" spans="1:38" x14ac:dyDescent="0.15">
      <c r="A3" s="32" t="s">
        <v>89</v>
      </c>
      <c r="B3" s="32"/>
    </row>
    <row r="4" spans="1:38" x14ac:dyDescent="0.15">
      <c r="A4" s="32" t="s">
        <v>88</v>
      </c>
      <c r="B4" s="32"/>
    </row>
    <row r="6" spans="1:38" x14ac:dyDescent="0.15">
      <c r="A6" s="32" t="s">
        <v>87</v>
      </c>
      <c r="B6" s="32" t="s">
        <v>86</v>
      </c>
      <c r="C6" s="32" t="s">
        <v>85</v>
      </c>
      <c r="D6" s="32" t="s">
        <v>124</v>
      </c>
      <c r="E6" s="32" t="s">
        <v>84</v>
      </c>
      <c r="F6" s="32" t="s">
        <v>83</v>
      </c>
      <c r="G6" s="32" t="s">
        <v>123</v>
      </c>
      <c r="H6" s="32" t="s">
        <v>122</v>
      </c>
      <c r="I6" s="32" t="s">
        <v>121</v>
      </c>
      <c r="J6" s="32" t="s">
        <v>120</v>
      </c>
      <c r="K6" s="32" t="s">
        <v>119</v>
      </c>
      <c r="L6" s="32" t="s">
        <v>118</v>
      </c>
      <c r="M6" s="32" t="s">
        <v>117</v>
      </c>
      <c r="N6" s="32" t="s">
        <v>116</v>
      </c>
      <c r="O6" s="32" t="s">
        <v>115</v>
      </c>
      <c r="P6" s="32" t="s">
        <v>114</v>
      </c>
      <c r="Q6" s="32" t="s">
        <v>113</v>
      </c>
      <c r="R6" s="32" t="s">
        <v>112</v>
      </c>
      <c r="S6" s="32" t="s">
        <v>111</v>
      </c>
      <c r="T6" s="32" t="s">
        <v>110</v>
      </c>
      <c r="U6" s="32" t="s">
        <v>109</v>
      </c>
      <c r="V6" s="32" t="s">
        <v>108</v>
      </c>
      <c r="W6" s="32" t="s">
        <v>107</v>
      </c>
      <c r="X6" s="32" t="s">
        <v>106</v>
      </c>
      <c r="Y6" s="32" t="s">
        <v>105</v>
      </c>
      <c r="Z6" s="32" t="s">
        <v>104</v>
      </c>
      <c r="AA6" s="32" t="s">
        <v>103</v>
      </c>
      <c r="AB6" s="32" t="s">
        <v>102</v>
      </c>
      <c r="AC6" s="32" t="s">
        <v>101</v>
      </c>
      <c r="AD6" s="32" t="s">
        <v>100</v>
      </c>
      <c r="AE6" s="32" t="s">
        <v>99</v>
      </c>
      <c r="AF6" s="32" t="s">
        <v>98</v>
      </c>
      <c r="AG6" s="32" t="s">
        <v>97</v>
      </c>
      <c r="AH6" s="32" t="s">
        <v>96</v>
      </c>
      <c r="AI6" s="32" t="s">
        <v>95</v>
      </c>
      <c r="AJ6" s="32" t="s">
        <v>94</v>
      </c>
      <c r="AK6" s="32" t="s">
        <v>93</v>
      </c>
      <c r="AL6" s="32" t="s">
        <v>92</v>
      </c>
    </row>
    <row r="7" spans="1:38" x14ac:dyDescent="0.15">
      <c r="A7" s="45">
        <v>1</v>
      </c>
      <c r="B7" s="32"/>
      <c r="C7" s="305" t="s">
        <v>395</v>
      </c>
      <c r="D7" s="210"/>
      <c r="E7" s="210" t="s">
        <v>193</v>
      </c>
      <c r="F7" s="305" t="s">
        <v>396</v>
      </c>
      <c r="G7" s="210"/>
      <c r="H7" s="210"/>
      <c r="I7" s="210"/>
      <c r="J7" s="210"/>
      <c r="K7" s="210"/>
      <c r="L7" s="210"/>
      <c r="M7" s="210"/>
      <c r="N7" s="210"/>
      <c r="O7" s="210"/>
      <c r="P7" s="212" t="s">
        <v>418</v>
      </c>
      <c r="Q7" s="212"/>
      <c r="R7" s="212"/>
      <c r="S7" s="212"/>
      <c r="T7" s="212"/>
      <c r="U7" s="212" t="s">
        <v>417</v>
      </c>
      <c r="V7" s="212"/>
      <c r="W7" s="212"/>
      <c r="X7" s="212"/>
      <c r="Y7" s="212"/>
      <c r="Z7" s="212" t="s">
        <v>421</v>
      </c>
      <c r="AA7" s="212"/>
      <c r="AB7" s="212"/>
      <c r="AC7" s="212"/>
      <c r="AD7" s="212"/>
      <c r="AE7" s="212" t="s">
        <v>416</v>
      </c>
      <c r="AF7" s="32">
        <v>14</v>
      </c>
      <c r="AG7" s="32" t="s">
        <v>247</v>
      </c>
      <c r="AH7" s="32" t="s">
        <v>247</v>
      </c>
      <c r="AI7" s="45"/>
      <c r="AJ7" s="45"/>
      <c r="AK7" s="45"/>
      <c r="AL7" s="32"/>
    </row>
    <row r="8" spans="1:38" x14ac:dyDescent="0.15">
      <c r="A8" s="45">
        <v>2</v>
      </c>
      <c r="B8" s="32"/>
      <c r="C8" s="32" t="s">
        <v>397</v>
      </c>
      <c r="D8" s="32"/>
      <c r="E8" s="32" t="s">
        <v>193</v>
      </c>
      <c r="F8" s="32" t="s">
        <v>398</v>
      </c>
      <c r="G8" s="32"/>
      <c r="H8" s="32"/>
      <c r="I8" s="32"/>
      <c r="J8" s="32"/>
      <c r="K8" s="32"/>
      <c r="L8" s="32"/>
      <c r="M8" s="32"/>
      <c r="N8" s="32"/>
      <c r="O8" s="32"/>
      <c r="P8" s="307" t="s">
        <v>441</v>
      </c>
      <c r="Q8" s="307"/>
      <c r="R8" s="307"/>
      <c r="S8" s="307"/>
      <c r="T8" s="307"/>
      <c r="U8" s="307" t="s">
        <v>440</v>
      </c>
      <c r="V8" s="307"/>
      <c r="W8" s="307"/>
      <c r="X8" s="307"/>
      <c r="Y8" s="307"/>
      <c r="Z8" s="307" t="s">
        <v>431</v>
      </c>
      <c r="AA8" s="212"/>
      <c r="AB8" s="212"/>
      <c r="AC8" s="212"/>
      <c r="AD8" s="212"/>
      <c r="AE8" s="212" t="s">
        <v>439</v>
      </c>
      <c r="AF8" s="32">
        <v>14</v>
      </c>
      <c r="AG8" s="32" t="s">
        <v>249</v>
      </c>
      <c r="AH8" s="32" t="s">
        <v>249</v>
      </c>
      <c r="AI8" s="45"/>
      <c r="AJ8" s="45"/>
      <c r="AK8" s="45"/>
      <c r="AL8" s="32"/>
    </row>
    <row r="9" spans="1:38" x14ac:dyDescent="0.15">
      <c r="A9" s="45">
        <v>3</v>
      </c>
      <c r="B9" s="32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 t="s">
        <v>250</v>
      </c>
      <c r="AB9" s="212" t="s">
        <v>251</v>
      </c>
      <c r="AC9" s="212" t="s">
        <v>252</v>
      </c>
      <c r="AD9" s="212">
        <v>1</v>
      </c>
      <c r="AE9" s="213"/>
      <c r="AF9" s="32">
        <v>14</v>
      </c>
      <c r="AG9" s="32" t="s">
        <v>253</v>
      </c>
      <c r="AH9" s="32" t="s">
        <v>253</v>
      </c>
      <c r="AI9" s="45"/>
      <c r="AJ9" s="45"/>
      <c r="AK9" s="45"/>
      <c r="AL9" s="32"/>
    </row>
    <row r="10" spans="1:38" x14ac:dyDescent="0.15">
      <c r="A10" s="45">
        <v>4</v>
      </c>
      <c r="B10" s="32"/>
      <c r="C10" s="306"/>
      <c r="D10" s="32"/>
      <c r="E10" s="32"/>
      <c r="F10" s="306"/>
      <c r="G10" s="32"/>
      <c r="H10" s="32"/>
      <c r="I10" s="32"/>
      <c r="J10" s="32"/>
      <c r="K10" s="32"/>
      <c r="L10" s="32"/>
      <c r="M10" s="32"/>
      <c r="N10" s="32"/>
      <c r="O10" s="32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212" t="s">
        <v>255</v>
      </c>
      <c r="AB10" s="212" t="s">
        <v>254</v>
      </c>
      <c r="AC10" s="212"/>
      <c r="AD10" s="212">
        <v>1</v>
      </c>
      <c r="AE10" s="212"/>
      <c r="AF10" s="32">
        <v>14</v>
      </c>
      <c r="AG10" s="32" t="s">
        <v>256</v>
      </c>
      <c r="AH10" s="32" t="s">
        <v>256</v>
      </c>
      <c r="AI10" s="45"/>
      <c r="AJ10" s="45"/>
      <c r="AK10" s="45"/>
      <c r="AL10" s="32"/>
    </row>
    <row r="11" spans="1:38" x14ac:dyDescent="0.15">
      <c r="A11" s="45">
        <v>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212" t="s">
        <v>257</v>
      </c>
      <c r="AB11" s="212"/>
      <c r="AC11" s="212" t="s">
        <v>202</v>
      </c>
      <c r="AD11" s="212">
        <v>1</v>
      </c>
      <c r="AE11" s="213"/>
      <c r="AF11" s="32">
        <v>14</v>
      </c>
      <c r="AG11" s="32" t="s">
        <v>258</v>
      </c>
      <c r="AH11" s="32" t="s">
        <v>258</v>
      </c>
      <c r="AI11" s="45"/>
      <c r="AJ11" s="45"/>
      <c r="AK11" s="45"/>
      <c r="AL11" s="32"/>
    </row>
    <row r="12" spans="1:38" x14ac:dyDescent="0.15">
      <c r="A12" s="45">
        <v>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212" t="s">
        <v>259</v>
      </c>
      <c r="AB12" s="212" t="s">
        <v>260</v>
      </c>
      <c r="AC12" s="212" t="s">
        <v>261</v>
      </c>
      <c r="AD12" s="212">
        <v>1</v>
      </c>
      <c r="AE12" s="212"/>
      <c r="AF12" s="32">
        <v>14</v>
      </c>
      <c r="AG12" s="32" t="s">
        <v>262</v>
      </c>
      <c r="AH12" s="32" t="s">
        <v>262</v>
      </c>
      <c r="AI12" s="45"/>
      <c r="AJ12" s="45"/>
      <c r="AK12" s="45"/>
      <c r="AL12" s="32"/>
    </row>
    <row r="13" spans="1:38" x14ac:dyDescent="0.15">
      <c r="A13" s="45">
        <v>7</v>
      </c>
      <c r="B13" s="32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3"/>
      <c r="Q13" s="212"/>
      <c r="R13" s="212"/>
      <c r="S13" s="212"/>
      <c r="T13" s="212"/>
      <c r="U13" s="213"/>
      <c r="V13" s="212"/>
      <c r="W13" s="212"/>
      <c r="X13" s="212"/>
      <c r="Y13" s="212"/>
      <c r="Z13" s="213"/>
      <c r="AA13" s="212" t="s">
        <v>263</v>
      </c>
      <c r="AB13" s="212" t="s">
        <v>264</v>
      </c>
      <c r="AC13" s="212" t="s">
        <v>265</v>
      </c>
      <c r="AD13" s="212">
        <v>1</v>
      </c>
      <c r="AE13" s="213"/>
      <c r="AF13" s="32">
        <v>14</v>
      </c>
      <c r="AG13" s="32" t="s">
        <v>266</v>
      </c>
      <c r="AH13" s="32" t="s">
        <v>266</v>
      </c>
      <c r="AI13" s="45"/>
      <c r="AJ13" s="45"/>
      <c r="AK13" s="45"/>
      <c r="AL13" s="32"/>
    </row>
    <row r="14" spans="1:38" x14ac:dyDescent="0.15">
      <c r="A14" s="45">
        <v>8</v>
      </c>
      <c r="B14" s="32"/>
      <c r="C14" s="306"/>
      <c r="D14" s="32"/>
      <c r="E14" s="32"/>
      <c r="F14" s="306"/>
      <c r="G14" s="32"/>
      <c r="H14" s="32"/>
      <c r="I14" s="32"/>
      <c r="J14" s="32"/>
      <c r="K14" s="32"/>
      <c r="L14" s="32"/>
      <c r="M14" s="32"/>
      <c r="N14" s="32"/>
      <c r="O14" s="32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212" t="s">
        <v>267</v>
      </c>
      <c r="AB14" s="212" t="s">
        <v>251</v>
      </c>
      <c r="AC14" s="212" t="s">
        <v>205</v>
      </c>
      <c r="AD14" s="212">
        <v>1</v>
      </c>
      <c r="AE14" s="212"/>
      <c r="AF14" s="32">
        <v>14</v>
      </c>
      <c r="AG14" s="32" t="s">
        <v>268</v>
      </c>
      <c r="AH14" s="32" t="s">
        <v>268</v>
      </c>
      <c r="AI14" s="45"/>
      <c r="AJ14" s="45"/>
      <c r="AK14" s="45"/>
      <c r="AL14" s="32"/>
    </row>
    <row r="15" spans="1:38" x14ac:dyDescent="0.15">
      <c r="A15" s="45">
        <v>9</v>
      </c>
      <c r="B15" s="32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3"/>
      <c r="Q15" s="212"/>
      <c r="R15" s="212"/>
      <c r="S15" s="212"/>
      <c r="T15" s="212"/>
      <c r="U15" s="213"/>
      <c r="V15" s="212"/>
      <c r="W15" s="212"/>
      <c r="X15" s="212"/>
      <c r="Y15" s="212"/>
      <c r="Z15" s="213"/>
      <c r="AA15" s="212" t="s">
        <v>269</v>
      </c>
      <c r="AB15" s="212"/>
      <c r="AC15" s="212"/>
      <c r="AD15" s="212">
        <v>1</v>
      </c>
      <c r="AE15" s="212"/>
      <c r="AF15" s="32">
        <v>14</v>
      </c>
      <c r="AG15" s="32" t="s">
        <v>270</v>
      </c>
      <c r="AH15" s="32" t="s">
        <v>270</v>
      </c>
      <c r="AI15" s="45"/>
      <c r="AJ15" s="45"/>
      <c r="AK15" s="45"/>
      <c r="AL15" s="32"/>
    </row>
    <row r="16" spans="1:38" x14ac:dyDescent="0.15">
      <c r="A16" s="45">
        <v>10</v>
      </c>
      <c r="B16" s="3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 t="s">
        <v>206</v>
      </c>
      <c r="AB16" s="212" t="s">
        <v>209</v>
      </c>
      <c r="AC16" s="212" t="s">
        <v>208</v>
      </c>
      <c r="AD16" s="212">
        <v>1</v>
      </c>
      <c r="AE16" s="212"/>
      <c r="AF16" s="32">
        <v>14</v>
      </c>
      <c r="AG16" s="32" t="s">
        <v>271</v>
      </c>
      <c r="AH16" s="32" t="s">
        <v>271</v>
      </c>
      <c r="AI16" s="45"/>
      <c r="AJ16" s="45"/>
      <c r="AK16" s="45"/>
      <c r="AL16" s="32"/>
    </row>
    <row r="17" spans="1:38" x14ac:dyDescent="0.15">
      <c r="A17" s="45">
        <v>11</v>
      </c>
      <c r="B17" s="32"/>
      <c r="C17" s="305"/>
      <c r="D17" s="210"/>
      <c r="E17" s="210"/>
      <c r="F17" s="305"/>
      <c r="G17" s="210"/>
      <c r="H17" s="210"/>
      <c r="I17" s="210"/>
      <c r="J17" s="210"/>
      <c r="K17" s="210"/>
      <c r="L17" s="210"/>
      <c r="M17" s="210"/>
      <c r="N17" s="210"/>
      <c r="O17" s="210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 t="s">
        <v>273</v>
      </c>
      <c r="AB17" s="212" t="s">
        <v>254</v>
      </c>
      <c r="AC17" s="212" t="s">
        <v>272</v>
      </c>
      <c r="AD17" s="212">
        <v>1</v>
      </c>
      <c r="AE17" s="212"/>
      <c r="AF17" s="32">
        <v>14</v>
      </c>
      <c r="AG17" s="32" t="s">
        <v>274</v>
      </c>
      <c r="AH17" s="32" t="s">
        <v>274</v>
      </c>
      <c r="AI17" s="45"/>
      <c r="AJ17" s="45"/>
      <c r="AK17" s="45"/>
      <c r="AL17" s="32"/>
    </row>
    <row r="18" spans="1:38" x14ac:dyDescent="0.15">
      <c r="A18" s="45">
        <v>12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212" t="s">
        <v>276</v>
      </c>
      <c r="AB18" s="212" t="s">
        <v>254</v>
      </c>
      <c r="AC18" s="212" t="s">
        <v>275</v>
      </c>
      <c r="AD18" s="212">
        <v>1</v>
      </c>
      <c r="AE18" s="212"/>
      <c r="AF18" s="32">
        <v>14</v>
      </c>
      <c r="AG18" s="32" t="s">
        <v>277</v>
      </c>
      <c r="AH18" s="32" t="s">
        <v>277</v>
      </c>
      <c r="AI18" s="45"/>
      <c r="AJ18" s="45"/>
      <c r="AK18" s="45"/>
      <c r="AL18" s="32"/>
    </row>
    <row r="19" spans="1:38" x14ac:dyDescent="0.15">
      <c r="A19" s="45">
        <v>13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212" t="s">
        <v>278</v>
      </c>
      <c r="AB19" s="212" t="s">
        <v>248</v>
      </c>
      <c r="AC19" s="212" t="s">
        <v>212</v>
      </c>
      <c r="AD19" s="212">
        <v>1</v>
      </c>
      <c r="AE19" s="213"/>
      <c r="AF19" s="32">
        <v>14</v>
      </c>
      <c r="AG19" s="32" t="s">
        <v>279</v>
      </c>
      <c r="AH19" s="32" t="s">
        <v>279</v>
      </c>
      <c r="AI19" s="45"/>
      <c r="AJ19" s="45"/>
      <c r="AK19" s="45"/>
      <c r="AL19" s="32"/>
    </row>
    <row r="20" spans="1:38" x14ac:dyDescent="0.15">
      <c r="A20" s="45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212" t="s">
        <v>281</v>
      </c>
      <c r="AB20" s="212" t="s">
        <v>264</v>
      </c>
      <c r="AC20" s="212" t="s">
        <v>280</v>
      </c>
      <c r="AD20" s="212">
        <v>1</v>
      </c>
      <c r="AE20" s="212"/>
      <c r="AF20" s="32">
        <v>14</v>
      </c>
      <c r="AG20" s="32" t="s">
        <v>282</v>
      </c>
      <c r="AH20" s="32" t="s">
        <v>282</v>
      </c>
      <c r="AI20" s="45"/>
      <c r="AJ20" s="45"/>
      <c r="AK20" s="45"/>
      <c r="AL20" s="32"/>
    </row>
    <row r="21" spans="1:38" x14ac:dyDescent="0.15">
      <c r="A21" s="45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212" t="s">
        <v>284</v>
      </c>
      <c r="AB21" s="212" t="s">
        <v>251</v>
      </c>
      <c r="AC21" s="212" t="s">
        <v>283</v>
      </c>
      <c r="AD21" s="212">
        <v>1</v>
      </c>
      <c r="AE21" s="213"/>
      <c r="AF21" s="32">
        <v>12</v>
      </c>
      <c r="AG21" s="32" t="s">
        <v>285</v>
      </c>
      <c r="AH21" s="32" t="s">
        <v>285</v>
      </c>
      <c r="AI21" s="45"/>
      <c r="AJ21" s="45"/>
      <c r="AK21" s="45"/>
      <c r="AL21" s="32"/>
    </row>
    <row r="22" spans="1:38" x14ac:dyDescent="0.15">
      <c r="A22" s="45">
        <v>16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212" t="s">
        <v>287</v>
      </c>
      <c r="AB22" s="212" t="s">
        <v>251</v>
      </c>
      <c r="AC22" s="212" t="s">
        <v>286</v>
      </c>
      <c r="AD22" s="212">
        <v>1</v>
      </c>
      <c r="AE22" s="212"/>
      <c r="AF22" s="32">
        <v>14</v>
      </c>
      <c r="AG22" s="32" t="s">
        <v>288</v>
      </c>
      <c r="AH22" s="32" t="s">
        <v>288</v>
      </c>
      <c r="AI22" s="45"/>
      <c r="AJ22" s="45"/>
      <c r="AK22" s="45"/>
      <c r="AL22" s="32"/>
    </row>
    <row r="23" spans="1:38" x14ac:dyDescent="0.15">
      <c r="A23" s="45">
        <v>17</v>
      </c>
      <c r="B23" s="32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 t="s">
        <v>289</v>
      </c>
      <c r="AB23" s="212" t="s">
        <v>254</v>
      </c>
      <c r="AC23" s="212" t="s">
        <v>217</v>
      </c>
      <c r="AD23" s="212">
        <v>1</v>
      </c>
      <c r="AE23" s="212"/>
      <c r="AF23" s="32">
        <v>14</v>
      </c>
      <c r="AG23" s="32" t="s">
        <v>290</v>
      </c>
      <c r="AH23" s="32" t="s">
        <v>290</v>
      </c>
      <c r="AI23" s="45"/>
      <c r="AJ23" s="45"/>
      <c r="AK23" s="45"/>
      <c r="AL23" s="32"/>
    </row>
    <row r="24" spans="1:38" x14ac:dyDescent="0.15">
      <c r="A24" s="45">
        <v>18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212" t="s">
        <v>291</v>
      </c>
      <c r="AB24" s="212" t="s">
        <v>254</v>
      </c>
      <c r="AC24" s="212" t="s">
        <v>218</v>
      </c>
      <c r="AD24" s="212">
        <v>1</v>
      </c>
      <c r="AE24" s="212"/>
      <c r="AF24" s="32">
        <v>14</v>
      </c>
      <c r="AG24" s="32" t="s">
        <v>292</v>
      </c>
      <c r="AH24" s="32" t="s">
        <v>292</v>
      </c>
      <c r="AI24" s="45"/>
      <c r="AJ24" s="45"/>
      <c r="AK24" s="45"/>
      <c r="AL24" s="32"/>
    </row>
    <row r="25" spans="1:38" x14ac:dyDescent="0.15">
      <c r="A25" s="45">
        <v>19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212" t="s">
        <v>294</v>
      </c>
      <c r="AB25" s="212" t="s">
        <v>254</v>
      </c>
      <c r="AC25" s="212" t="s">
        <v>293</v>
      </c>
      <c r="AD25" s="212">
        <v>1</v>
      </c>
      <c r="AE25" s="212"/>
      <c r="AF25" s="32">
        <v>14</v>
      </c>
      <c r="AG25" s="32" t="s">
        <v>295</v>
      </c>
      <c r="AH25" s="32" t="s">
        <v>295</v>
      </c>
      <c r="AI25" s="45"/>
      <c r="AJ25" s="45"/>
      <c r="AK25" s="45"/>
      <c r="AL25" s="32"/>
    </row>
    <row r="26" spans="1:38" x14ac:dyDescent="0.15">
      <c r="A26" s="45">
        <v>20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 t="s">
        <v>297</v>
      </c>
      <c r="AB26" s="32" t="s">
        <v>264</v>
      </c>
      <c r="AC26" s="32" t="s">
        <v>296</v>
      </c>
      <c r="AD26" s="32">
        <v>1</v>
      </c>
      <c r="AE26" s="32"/>
      <c r="AF26" s="32">
        <v>14</v>
      </c>
      <c r="AG26" s="32" t="s">
        <v>298</v>
      </c>
      <c r="AH26" s="32" t="s">
        <v>298</v>
      </c>
      <c r="AI26" s="45"/>
      <c r="AJ26" s="45"/>
      <c r="AK26" s="45"/>
      <c r="AL26" s="32"/>
    </row>
    <row r="27" spans="1:38" x14ac:dyDescent="0.15">
      <c r="A27" s="45">
        <v>21</v>
      </c>
      <c r="B27" s="32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32" t="s">
        <v>299</v>
      </c>
      <c r="AB27" s="32" t="s">
        <v>248</v>
      </c>
      <c r="AC27" s="32"/>
      <c r="AD27" s="32">
        <v>1</v>
      </c>
      <c r="AE27" s="32"/>
      <c r="AF27" s="32">
        <v>14</v>
      </c>
      <c r="AG27" s="32" t="s">
        <v>300</v>
      </c>
      <c r="AH27" s="32" t="s">
        <v>300</v>
      </c>
      <c r="AI27" s="45"/>
      <c r="AJ27" s="45"/>
      <c r="AK27" s="45"/>
      <c r="AL27" s="32"/>
    </row>
    <row r="28" spans="1:38" x14ac:dyDescent="0.15">
      <c r="A28" s="45">
        <v>22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 t="s">
        <v>301</v>
      </c>
      <c r="AB28" s="32" t="s">
        <v>264</v>
      </c>
      <c r="AC28" s="32" t="s">
        <v>221</v>
      </c>
      <c r="AD28" s="32">
        <v>1</v>
      </c>
      <c r="AE28" s="32"/>
      <c r="AF28" s="32">
        <v>14</v>
      </c>
      <c r="AG28" s="32" t="s">
        <v>302</v>
      </c>
      <c r="AH28" s="32" t="s">
        <v>302</v>
      </c>
      <c r="AI28" s="45"/>
      <c r="AJ28" s="45"/>
      <c r="AK28" s="45"/>
      <c r="AL28" s="32"/>
    </row>
    <row r="29" spans="1:38" x14ac:dyDescent="0.15">
      <c r="A29" s="45">
        <v>23</v>
      </c>
      <c r="B29" s="32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32" t="s">
        <v>304</v>
      </c>
      <c r="AB29" s="32" t="s">
        <v>251</v>
      </c>
      <c r="AC29" s="32" t="s">
        <v>303</v>
      </c>
      <c r="AD29" s="32">
        <v>1</v>
      </c>
      <c r="AE29" s="32"/>
      <c r="AF29" s="44">
        <v>14</v>
      </c>
      <c r="AG29" s="44" t="s">
        <v>305</v>
      </c>
      <c r="AH29" s="44" t="s">
        <v>305</v>
      </c>
    </row>
    <row r="30" spans="1:38" x14ac:dyDescent="0.15">
      <c r="A30" s="45">
        <v>24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 t="s">
        <v>307</v>
      </c>
      <c r="AB30" s="32" t="s">
        <v>254</v>
      </c>
      <c r="AC30" s="32" t="s">
        <v>306</v>
      </c>
      <c r="AD30" s="32">
        <v>1</v>
      </c>
      <c r="AE30" s="32"/>
      <c r="AF30" s="44">
        <v>14</v>
      </c>
      <c r="AG30" s="44" t="s">
        <v>308</v>
      </c>
      <c r="AH30" s="44" t="s">
        <v>308</v>
      </c>
    </row>
    <row r="31" spans="1:38" x14ac:dyDescent="0.15">
      <c r="A31" s="45">
        <v>25</v>
      </c>
      <c r="B31" s="32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32" t="s">
        <v>310</v>
      </c>
      <c r="AB31" s="32" t="s">
        <v>254</v>
      </c>
      <c r="AC31" s="32" t="s">
        <v>309</v>
      </c>
      <c r="AD31" s="32">
        <v>1</v>
      </c>
      <c r="AE31" s="32"/>
      <c r="AF31" s="44">
        <v>14</v>
      </c>
      <c r="AG31" s="44" t="s">
        <v>311</v>
      </c>
      <c r="AH31" s="44" t="s">
        <v>311</v>
      </c>
    </row>
    <row r="32" spans="1:38" x14ac:dyDescent="0.15">
      <c r="A32" s="45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 t="s">
        <v>313</v>
      </c>
      <c r="AB32" s="32" t="s">
        <v>254</v>
      </c>
      <c r="AC32" s="32" t="s">
        <v>312</v>
      </c>
      <c r="AD32" s="32">
        <v>1</v>
      </c>
      <c r="AE32" s="32"/>
      <c r="AF32" s="44">
        <v>14</v>
      </c>
      <c r="AG32" s="44" t="s">
        <v>314</v>
      </c>
      <c r="AH32" s="44" t="s">
        <v>314</v>
      </c>
    </row>
    <row r="33" spans="1:34" x14ac:dyDescent="0.15">
      <c r="A33" s="45">
        <v>27</v>
      </c>
      <c r="B33" s="32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32" t="s">
        <v>315</v>
      </c>
      <c r="AB33" s="32" t="s">
        <v>264</v>
      </c>
      <c r="AC33" s="32" t="s">
        <v>226</v>
      </c>
      <c r="AD33" s="32">
        <v>1</v>
      </c>
      <c r="AE33" s="32"/>
      <c r="AF33" s="44">
        <v>14</v>
      </c>
      <c r="AG33" s="44" t="s">
        <v>316</v>
      </c>
      <c r="AH33" s="44" t="s">
        <v>316</v>
      </c>
    </row>
    <row r="34" spans="1:34" x14ac:dyDescent="0.15">
      <c r="A34" s="45">
        <v>28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 t="s">
        <v>318</v>
      </c>
      <c r="AB34" s="32" t="s">
        <v>246</v>
      </c>
      <c r="AC34" s="32" t="s">
        <v>317</v>
      </c>
      <c r="AD34" s="32">
        <v>1</v>
      </c>
      <c r="AE34" s="32"/>
      <c r="AF34" s="44">
        <v>14</v>
      </c>
      <c r="AG34" s="44" t="s">
        <v>319</v>
      </c>
      <c r="AH34" s="44" t="s">
        <v>319</v>
      </c>
    </row>
    <row r="35" spans="1:34" x14ac:dyDescent="0.15">
      <c r="A35" s="45">
        <v>29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 t="s">
        <v>320</v>
      </c>
      <c r="AB35" s="32" t="s">
        <v>251</v>
      </c>
      <c r="AC35" s="32" t="s">
        <v>228</v>
      </c>
      <c r="AD35" s="32">
        <v>1</v>
      </c>
      <c r="AE35" s="32"/>
      <c r="AF35" s="44">
        <v>14</v>
      </c>
      <c r="AG35" s="44" t="s">
        <v>321</v>
      </c>
      <c r="AH35" s="44" t="s">
        <v>321</v>
      </c>
    </row>
    <row r="36" spans="1:34" x14ac:dyDescent="0.15">
      <c r="A36" s="45">
        <v>30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 t="s">
        <v>323</v>
      </c>
      <c r="AB36" s="32" t="s">
        <v>254</v>
      </c>
      <c r="AC36" s="32" t="s">
        <v>322</v>
      </c>
      <c r="AD36" s="32">
        <v>1</v>
      </c>
      <c r="AE36" s="32"/>
      <c r="AF36" s="44">
        <v>14</v>
      </c>
      <c r="AG36" s="44" t="s">
        <v>324</v>
      </c>
      <c r="AH36" s="44" t="s">
        <v>324</v>
      </c>
    </row>
    <row r="37" spans="1:34" x14ac:dyDescent="0.15">
      <c r="A37" s="45">
        <v>31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 t="s">
        <v>325</v>
      </c>
      <c r="AB37" s="32" t="s">
        <v>251</v>
      </c>
      <c r="AC37" s="32" t="s">
        <v>230</v>
      </c>
      <c r="AD37" s="32">
        <v>1</v>
      </c>
      <c r="AE37" s="32"/>
      <c r="AF37" s="44">
        <v>14</v>
      </c>
      <c r="AG37" s="44" t="s">
        <v>326</v>
      </c>
      <c r="AH37" s="44" t="s">
        <v>326</v>
      </c>
    </row>
    <row r="38" spans="1:34" x14ac:dyDescent="0.15">
      <c r="A38" s="45">
        <v>32</v>
      </c>
      <c r="B38" s="32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32" t="s">
        <v>329</v>
      </c>
      <c r="AB38" s="32" t="s">
        <v>327</v>
      </c>
      <c r="AC38" s="32" t="s">
        <v>328</v>
      </c>
      <c r="AD38" s="32">
        <v>1</v>
      </c>
      <c r="AE38" s="32"/>
      <c r="AF38" s="44">
        <v>14</v>
      </c>
      <c r="AG38" s="44" t="s">
        <v>330</v>
      </c>
      <c r="AH38" s="44" t="s">
        <v>330</v>
      </c>
    </row>
    <row r="39" spans="1:34" x14ac:dyDescent="0.15">
      <c r="A39" s="45">
        <v>33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 t="s">
        <v>331</v>
      </c>
      <c r="AB39" s="32" t="s">
        <v>251</v>
      </c>
      <c r="AC39" s="32" t="s">
        <v>232</v>
      </c>
      <c r="AD39" s="32">
        <v>1</v>
      </c>
      <c r="AE39" s="32"/>
      <c r="AF39" s="44">
        <v>14</v>
      </c>
      <c r="AG39" s="44" t="s">
        <v>332</v>
      </c>
      <c r="AH39" s="44" t="s">
        <v>332</v>
      </c>
    </row>
    <row r="40" spans="1:34" x14ac:dyDescent="0.15">
      <c r="A40" s="45">
        <v>34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 t="s">
        <v>333</v>
      </c>
      <c r="AB40" s="32" t="s">
        <v>209</v>
      </c>
      <c r="AC40" s="32" t="s">
        <v>233</v>
      </c>
      <c r="AD40" s="32">
        <v>1</v>
      </c>
      <c r="AE40" s="32"/>
      <c r="AF40" s="44">
        <v>14</v>
      </c>
      <c r="AG40" s="44" t="s">
        <v>334</v>
      </c>
      <c r="AH40" s="44" t="s">
        <v>334</v>
      </c>
    </row>
    <row r="41" spans="1:34" x14ac:dyDescent="0.15">
      <c r="A41" s="45">
        <v>35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 t="s">
        <v>336</v>
      </c>
      <c r="AB41" s="32" t="s">
        <v>209</v>
      </c>
      <c r="AC41" s="32" t="s">
        <v>335</v>
      </c>
      <c r="AD41" s="32">
        <v>1</v>
      </c>
      <c r="AE41" s="32"/>
      <c r="AF41" s="44">
        <v>14</v>
      </c>
      <c r="AG41" s="44" t="s">
        <v>337</v>
      </c>
      <c r="AH41" s="44" t="s">
        <v>337</v>
      </c>
    </row>
    <row r="42" spans="1:34" x14ac:dyDescent="0.15">
      <c r="A42" s="45">
        <v>36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 t="s">
        <v>339</v>
      </c>
      <c r="AB42" s="32" t="s">
        <v>248</v>
      </c>
      <c r="AC42" s="32" t="s">
        <v>338</v>
      </c>
      <c r="AD42" s="32">
        <v>1</v>
      </c>
      <c r="AE42" s="32"/>
      <c r="AF42" s="44">
        <v>14</v>
      </c>
      <c r="AG42" s="44" t="s">
        <v>340</v>
      </c>
      <c r="AH42" s="44" t="s">
        <v>340</v>
      </c>
    </row>
    <row r="43" spans="1:34" x14ac:dyDescent="0.15">
      <c r="A43" s="45">
        <v>37</v>
      </c>
      <c r="B43" s="32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305"/>
      <c r="Q43" s="210"/>
      <c r="R43" s="210"/>
      <c r="S43" s="210"/>
      <c r="T43" s="210"/>
      <c r="U43" s="305"/>
      <c r="V43" s="210"/>
      <c r="W43" s="210"/>
      <c r="X43" s="210"/>
      <c r="Y43" s="210"/>
      <c r="Z43" s="305"/>
      <c r="AA43" s="32" t="s">
        <v>341</v>
      </c>
      <c r="AB43" s="32" t="s">
        <v>251</v>
      </c>
      <c r="AC43" s="32" t="s">
        <v>235</v>
      </c>
      <c r="AD43" s="32">
        <v>1</v>
      </c>
      <c r="AE43" s="32"/>
      <c r="AF43" s="44">
        <v>14</v>
      </c>
      <c r="AG43" s="44" t="s">
        <v>342</v>
      </c>
      <c r="AH43" s="44" t="s">
        <v>342</v>
      </c>
    </row>
    <row r="44" spans="1:34" x14ac:dyDescent="0.15">
      <c r="A44" s="45">
        <v>38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 t="s">
        <v>343</v>
      </c>
      <c r="AB44" s="32" t="s">
        <v>251</v>
      </c>
      <c r="AC44" s="32" t="s">
        <v>236</v>
      </c>
      <c r="AD44" s="32">
        <v>1</v>
      </c>
      <c r="AE44" s="32"/>
      <c r="AF44" s="44">
        <v>14</v>
      </c>
      <c r="AG44" s="44" t="s">
        <v>344</v>
      </c>
      <c r="AH44" s="44" t="s">
        <v>344</v>
      </c>
    </row>
    <row r="45" spans="1:34" x14ac:dyDescent="0.15">
      <c r="A45" s="45">
        <v>39</v>
      </c>
      <c r="B45" s="32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305"/>
      <c r="Q45" s="210"/>
      <c r="R45" s="210"/>
      <c r="S45" s="210"/>
      <c r="T45" s="210"/>
      <c r="U45" s="305"/>
      <c r="V45" s="210"/>
      <c r="W45" s="210"/>
      <c r="X45" s="210"/>
      <c r="Y45" s="210"/>
      <c r="Z45" s="305"/>
      <c r="AA45" s="32" t="s">
        <v>346</v>
      </c>
      <c r="AB45" s="32" t="s">
        <v>251</v>
      </c>
      <c r="AC45" s="32" t="s">
        <v>345</v>
      </c>
      <c r="AD45" s="32">
        <v>1</v>
      </c>
      <c r="AE45" s="32"/>
      <c r="AF45" s="44">
        <v>14</v>
      </c>
      <c r="AG45" s="44" t="s">
        <v>347</v>
      </c>
      <c r="AH45" s="44" t="s">
        <v>347</v>
      </c>
    </row>
    <row r="46" spans="1:34" x14ac:dyDescent="0.15">
      <c r="A46" s="45">
        <v>40</v>
      </c>
      <c r="B46" s="32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32" t="s">
        <v>349</v>
      </c>
      <c r="AB46" s="32" t="s">
        <v>264</v>
      </c>
      <c r="AC46" s="32" t="s">
        <v>348</v>
      </c>
      <c r="AD46" s="32">
        <v>1</v>
      </c>
      <c r="AE46" s="32"/>
      <c r="AF46" s="44">
        <v>14</v>
      </c>
      <c r="AG46" s="44" t="s">
        <v>350</v>
      </c>
      <c r="AH46" s="44" t="s">
        <v>350</v>
      </c>
    </row>
    <row r="47" spans="1:34" x14ac:dyDescent="0.15">
      <c r="A47" s="45">
        <v>41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 t="s">
        <v>351</v>
      </c>
      <c r="AB47" s="32" t="s">
        <v>264</v>
      </c>
      <c r="AC47" s="32" t="s">
        <v>352</v>
      </c>
      <c r="AD47" s="32">
        <v>1</v>
      </c>
      <c r="AE47" s="32"/>
      <c r="AF47" s="44">
        <v>14</v>
      </c>
      <c r="AG47" s="44" t="s">
        <v>353</v>
      </c>
      <c r="AH47" s="44" t="s">
        <v>353</v>
      </c>
    </row>
    <row r="48" spans="1:34" x14ac:dyDescent="0.15">
      <c r="A48" s="45">
        <v>42</v>
      </c>
      <c r="B48" s="3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32" t="s">
        <v>354</v>
      </c>
      <c r="AB48" s="32" t="s">
        <v>264</v>
      </c>
      <c r="AC48" s="32" t="s">
        <v>355</v>
      </c>
      <c r="AD48" s="32">
        <v>1</v>
      </c>
      <c r="AE48" s="32"/>
      <c r="AF48" s="44">
        <v>14</v>
      </c>
      <c r="AG48" s="44" t="s">
        <v>356</v>
      </c>
      <c r="AH48" s="44" t="s">
        <v>356</v>
      </c>
    </row>
    <row r="49" spans="1:34" x14ac:dyDescent="0.15">
      <c r="A49" s="45">
        <v>43</v>
      </c>
      <c r="B49" s="32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32" t="s">
        <v>358</v>
      </c>
      <c r="AB49" s="32" t="s">
        <v>194</v>
      </c>
      <c r="AC49" s="32" t="s">
        <v>357</v>
      </c>
      <c r="AD49" s="32">
        <v>1</v>
      </c>
      <c r="AE49" s="32"/>
      <c r="AF49" s="44">
        <v>14</v>
      </c>
      <c r="AG49" s="44" t="s">
        <v>359</v>
      </c>
      <c r="AH49" s="44" t="s">
        <v>359</v>
      </c>
    </row>
    <row r="50" spans="1:34" x14ac:dyDescent="0.15">
      <c r="A50" s="45">
        <v>44</v>
      </c>
      <c r="B50" s="32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32" t="s">
        <v>361</v>
      </c>
      <c r="AB50" s="32"/>
      <c r="AC50" s="32" t="s">
        <v>360</v>
      </c>
      <c r="AD50" s="32">
        <v>1</v>
      </c>
      <c r="AE50" s="32"/>
      <c r="AF50" s="44">
        <v>14</v>
      </c>
      <c r="AG50" s="44" t="s">
        <v>362</v>
      </c>
      <c r="AH50" s="44" t="s">
        <v>362</v>
      </c>
    </row>
    <row r="51" spans="1:34" x14ac:dyDescent="0.15">
      <c r="A51" s="45">
        <v>45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 t="s">
        <v>363</v>
      </c>
      <c r="AB51" s="32" t="s">
        <v>254</v>
      </c>
      <c r="AC51" s="32" t="s">
        <v>242</v>
      </c>
      <c r="AD51" s="32">
        <v>1</v>
      </c>
      <c r="AE51" s="32"/>
      <c r="AF51" s="44">
        <v>14</v>
      </c>
      <c r="AG51" s="44" t="s">
        <v>364</v>
      </c>
      <c r="AH51" s="44" t="s">
        <v>364</v>
      </c>
    </row>
    <row r="52" spans="1:34" x14ac:dyDescent="0.15">
      <c r="A52" s="45">
        <v>46</v>
      </c>
      <c r="B52" s="32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305"/>
      <c r="Q52" s="210"/>
      <c r="R52" s="210"/>
      <c r="S52" s="210"/>
      <c r="T52" s="210"/>
      <c r="U52" s="305"/>
      <c r="V52" s="210"/>
      <c r="W52" s="210"/>
      <c r="X52" s="210"/>
      <c r="Y52" s="210"/>
      <c r="Z52" s="305"/>
      <c r="AA52" s="32" t="s">
        <v>365</v>
      </c>
      <c r="AB52" s="32"/>
      <c r="AC52" s="32" t="s">
        <v>244</v>
      </c>
      <c r="AD52" s="32">
        <v>1</v>
      </c>
      <c r="AE52" s="32"/>
      <c r="AF52" s="44">
        <v>14</v>
      </c>
      <c r="AG52" s="44" t="s">
        <v>366</v>
      </c>
      <c r="AH52" s="44" t="s">
        <v>366</v>
      </c>
    </row>
    <row r="53" spans="1:34" x14ac:dyDescent="0.15">
      <c r="A53" s="45">
        <v>47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 t="s">
        <v>368</v>
      </c>
      <c r="AB53" s="32" t="s">
        <v>264</v>
      </c>
      <c r="AC53" s="32" t="s">
        <v>367</v>
      </c>
      <c r="AD53" s="32">
        <v>1</v>
      </c>
      <c r="AE53" s="32"/>
      <c r="AF53" s="44">
        <v>14</v>
      </c>
      <c r="AG53" s="44" t="s">
        <v>369</v>
      </c>
      <c r="AH53" s="44" t="s">
        <v>369</v>
      </c>
    </row>
    <row r="54" spans="1:34" x14ac:dyDescent="0.15">
      <c r="A54" s="45">
        <v>48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 t="s">
        <v>371</v>
      </c>
      <c r="AB54" s="32"/>
      <c r="AC54" s="32" t="s">
        <v>370</v>
      </c>
      <c r="AD54" s="32">
        <v>1</v>
      </c>
      <c r="AE54" s="32"/>
      <c r="AF54" s="44">
        <v>14</v>
      </c>
      <c r="AG54" s="44" t="s">
        <v>372</v>
      </c>
      <c r="AH54" s="44" t="s">
        <v>372</v>
      </c>
    </row>
  </sheetData>
  <sheetProtection formatCells="0" formatColumns="0" formatRows="0" insertColumns="0" insertRows="0" insertHyperlinks="0" deleteColumns="0" deleteRows="0" sort="0" autoFilter="0" pivotTables="0"/>
  <sortState ref="A7:Z54">
    <sortCondition ref="A7:A54"/>
  </sortState>
  <phoneticPr fontId="1"/>
  <pageMargins left="0.7" right="0.7" top="0.75" bottom="0.75" header="0.3" footer="0.3"/>
  <pageSetup orientation="portrait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input</vt:lpstr>
      <vt:lpstr>namelist</vt:lpstr>
      <vt:lpstr>①offscore氏名</vt:lpstr>
      <vt:lpstr>②offscore記録</vt:lpstr>
      <vt:lpstr>③offscore全面印刷</vt:lpstr>
      <vt:lpstr>④runningスコア</vt:lpstr>
      <vt:lpstr>選手情報一覧</vt:lpstr>
      <vt:lpstr>チーム情報一覧</vt:lpstr>
      <vt:lpstr>④runningスコア!Print_Area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kuchi-102</dc:creator>
  <cp:lastModifiedBy>panasonic</cp:lastModifiedBy>
  <cp:lastPrinted>2016-07-31T08:03:12Z</cp:lastPrinted>
  <dcterms:created xsi:type="dcterms:W3CDTF">2016-04-28T03:44:58Z</dcterms:created>
  <dcterms:modified xsi:type="dcterms:W3CDTF">2016-10-29T10:31:56Z</dcterms:modified>
</cp:coreProperties>
</file>